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4921" windowWidth="7830" windowHeight="6210" firstSheet="1" activeTab="3"/>
  </bookViews>
  <sheets>
    <sheet name="Dochody 2004" sheetId="1" r:id="rId1"/>
    <sheet name="Wydatki 2004" sheetId="2" r:id="rId2"/>
    <sheet name="zał.nr 3-doch.i wyd.zadań zlec." sheetId="3" r:id="rId3"/>
    <sheet name="zał.nr 4-GFOŚiGW" sheetId="4" r:id="rId4"/>
  </sheets>
  <definedNames>
    <definedName name="_xlnm.Print_Area" localSheetId="0">'Dochody 2004'!$A$1:$J$137</definedName>
    <definedName name="_xlnm.Print_Area" localSheetId="1">'Wydatki 2004'!$A$1:$G$349</definedName>
    <definedName name="_xlnm.Print_Area" localSheetId="2">'zał.nr 3-doch.i wyd.zadań zlec.'!$A$1:$G$73</definedName>
    <definedName name="_xlnm.Print_Area" localSheetId="3">'zał.nr 4-GFOŚiGW'!$A$1:$D$39</definedName>
  </definedNames>
  <calcPr fullCalcOnLoad="1"/>
</workbook>
</file>

<file path=xl/sharedStrings.xml><?xml version="1.0" encoding="utf-8"?>
<sst xmlns="http://schemas.openxmlformats.org/spreadsheetml/2006/main" count="1473" uniqueCount="680">
  <si>
    <t>Różne opłaty i składki - ubezpieczenie mienia</t>
  </si>
  <si>
    <t>opłata za czynsz, transport</t>
  </si>
  <si>
    <t>obsługa rad osiedlowych, sołectw, w tym:</t>
  </si>
  <si>
    <t>wydatki na promocję i inne, w tym:</t>
  </si>
  <si>
    <t>wydanie "Przewodnika po Ziemi Oleckiej"</t>
  </si>
  <si>
    <t>wydatki na zorganiz. imprez kulturalnych</t>
  </si>
  <si>
    <t>6030</t>
  </si>
  <si>
    <t xml:space="preserve"> ekwiwalenty za udział w akcjach</t>
  </si>
  <si>
    <t xml:space="preserve"> 4210</t>
  </si>
  <si>
    <t>zakup paliwa, części i wyposażenia</t>
  </si>
  <si>
    <t>ubezpieczenie sprzetu i strażaków</t>
  </si>
  <si>
    <t>remont i konserwacja sprzetu</t>
  </si>
  <si>
    <t xml:space="preserve"> na wynagrodzenia osobowe z pochodnymi w oświacie</t>
  </si>
  <si>
    <t>program  szkolno-dydaktyczny z PAOW, w tym:</t>
  </si>
  <si>
    <t>zakup oprogramowania i środki dydaktyczne</t>
  </si>
  <si>
    <t>szkolenie nauczycieli i dyrektorów</t>
  </si>
  <si>
    <t>4213</t>
  </si>
  <si>
    <t>4303</t>
  </si>
  <si>
    <t>4480</t>
  </si>
  <si>
    <t>remont szkół: SP 1, ZS Judziki, ZS Babki Ol.</t>
  </si>
  <si>
    <t>wydatki remontowe,konserwacja sprzętu</t>
  </si>
  <si>
    <t>zakup pomocy naukowych</t>
  </si>
  <si>
    <t>budowa boisk,ogrodzenia SP 3</t>
  </si>
  <si>
    <t>różne opłaty i składki</t>
  </si>
  <si>
    <t>program szkolno-dydaktyczny z PAOW, w tym:</t>
  </si>
  <si>
    <t>remont szkół:Gimnazjum Nr 2, Gimnazjum Kijewo</t>
  </si>
  <si>
    <t>remont budynku urzędu- okna,sala konferencyjna</t>
  </si>
  <si>
    <t>4500</t>
  </si>
  <si>
    <t>podatki</t>
  </si>
  <si>
    <t>Przychody, w tym:</t>
  </si>
  <si>
    <t>Wydatki, w tym:</t>
  </si>
  <si>
    <t>bieżące:</t>
  </si>
  <si>
    <t>dotacje celowe na realizację zadań bieżących</t>
  </si>
  <si>
    <t>2440</t>
  </si>
  <si>
    <t>c</t>
  </si>
  <si>
    <t>majątkowe:</t>
  </si>
  <si>
    <t>dotacja na dofinansowanie inwestycji - selektywna</t>
  </si>
  <si>
    <t>6260</t>
  </si>
  <si>
    <t>IV.</t>
  </si>
  <si>
    <t>Stan funduszu na początek roku, w tym:</t>
  </si>
  <si>
    <t xml:space="preserve">Plan przychodów i wydatków Gminnego Funduszu Ochrony </t>
  </si>
  <si>
    <t>Dział 900, rozdział 90011</t>
  </si>
  <si>
    <t>Zakup usług pozostałych - imprezy ponadlokalne</t>
  </si>
  <si>
    <t>wynagrodzenia osobowe pracowników</t>
  </si>
  <si>
    <t>0910</t>
  </si>
  <si>
    <t>75621</t>
  </si>
  <si>
    <t>0010</t>
  </si>
  <si>
    <t>0020</t>
  </si>
  <si>
    <t>2310</t>
  </si>
  <si>
    <t>2330</t>
  </si>
  <si>
    <t>2920</t>
  </si>
  <si>
    <t>Razem dochody i przychody w  2004r.</t>
  </si>
  <si>
    <t xml:space="preserve">Urzędu </t>
  </si>
  <si>
    <t>jednostek</t>
  </si>
  <si>
    <t>oświatowych</t>
  </si>
  <si>
    <t xml:space="preserve">ekwiwalent za używanie,pranie odzieży </t>
  </si>
  <si>
    <t>osobowy fundusz płac</t>
  </si>
  <si>
    <t>4280</t>
  </si>
  <si>
    <t>zakup usług zdrowotnych</t>
  </si>
  <si>
    <t xml:space="preserve">wydatki inwestycyjne: </t>
  </si>
  <si>
    <t>6052</t>
  </si>
  <si>
    <t>wydatki inwestycyjne na targowicy</t>
  </si>
  <si>
    <t>zakup materiałów</t>
  </si>
  <si>
    <t>utrzymanie dróg, placów, chodników</t>
  </si>
  <si>
    <t>wydatki majatkowe-wniesienie wkładu do spółek prawa handl.</t>
  </si>
  <si>
    <t>wydatki inwestycyjne-budowa domu przedpogrzebowego</t>
  </si>
  <si>
    <t>woda, energia elektryczna</t>
  </si>
  <si>
    <t>konserwacja kopiarki</t>
  </si>
  <si>
    <t>pozostałe usługi</t>
  </si>
  <si>
    <t>remonty, konserwacja sprzętu</t>
  </si>
  <si>
    <t>woda, energia elektryczna, cieplna</t>
  </si>
  <si>
    <t>4420</t>
  </si>
  <si>
    <t>zakup usłu zdrowotnych</t>
  </si>
  <si>
    <t>4140</t>
  </si>
  <si>
    <t>budowa strażnicy w Lenartach</t>
  </si>
  <si>
    <t>składki na FP</t>
  </si>
  <si>
    <t>DOCHODY OD OSÓB PRAWNYCH, OD OSÓB FIZYCZNYCH</t>
  </si>
  <si>
    <t>I OD INNYCH JEDN.NIE POS.OSOBOWOŚCI PRAWNYCH</t>
  </si>
  <si>
    <t>ORAZ WYDATKI ZWIĄZANE Z ICH POBOREM</t>
  </si>
  <si>
    <t>75647</t>
  </si>
  <si>
    <t>Urzędy naczelnych organów władzypaństwowej,kontroli</t>
  </si>
  <si>
    <t>URZĘDY NACZELNYCH ORGANÓW WŁADZY PAŃSTW.,KONTR.</t>
  </si>
  <si>
    <t>POMOC  SPOŁECZNA</t>
  </si>
  <si>
    <t>85203</t>
  </si>
  <si>
    <t>85213</t>
  </si>
  <si>
    <t>85214</t>
  </si>
  <si>
    <t>85215</t>
  </si>
  <si>
    <t>85216</t>
  </si>
  <si>
    <t>85219</t>
  </si>
  <si>
    <t>85228</t>
  </si>
  <si>
    <t>85295</t>
  </si>
  <si>
    <t>pomoc materialna dla studentów</t>
  </si>
  <si>
    <t xml:space="preserve">świadczenia społeczne(dożywianie dzieci, wyprawka) </t>
  </si>
  <si>
    <t>opłaty za odprowadzanie wód opadowych</t>
  </si>
  <si>
    <t>woda i energia elektryczna</t>
  </si>
  <si>
    <t>odłów psów</t>
  </si>
  <si>
    <t>znakowanie ulic, naprawy, odnawianie ławek i inne</t>
  </si>
  <si>
    <t>6010</t>
  </si>
  <si>
    <t>jednostkom nie zaliczanym do sektora finansów publ.</t>
  </si>
  <si>
    <t>Kultura i ochrona dziedzictwa narodowego</t>
  </si>
  <si>
    <t>dotacja na zadanie powierzone-biblioteka</t>
  </si>
  <si>
    <t>2320</t>
  </si>
  <si>
    <t>wodociąg Olecko-Możne-DworekM.-Pieńki,Borawskie-Babki Ol.</t>
  </si>
  <si>
    <t>Urzędu</t>
  </si>
  <si>
    <t>Miejskiego</t>
  </si>
  <si>
    <t>OGÓŁEM DOCHODY ( I+II+III)</t>
  </si>
  <si>
    <t>Burmistrza Olecka</t>
  </si>
  <si>
    <t xml:space="preserve">§ </t>
  </si>
  <si>
    <t>75807</t>
  </si>
  <si>
    <t>75831</t>
  </si>
  <si>
    <t>75615</t>
  </si>
  <si>
    <t>wpływy z opłaty adiacenckiej</t>
  </si>
  <si>
    <t>0350</t>
  </si>
  <si>
    <t>0310</t>
  </si>
  <si>
    <t>0320</t>
  </si>
  <si>
    <t>0330</t>
  </si>
  <si>
    <t>0340</t>
  </si>
  <si>
    <t>0360</t>
  </si>
  <si>
    <t>0500</t>
  </si>
  <si>
    <t>0370</t>
  </si>
  <si>
    <t>0410</t>
  </si>
  <si>
    <t>0430</t>
  </si>
  <si>
    <t>0440</t>
  </si>
  <si>
    <t>0450</t>
  </si>
  <si>
    <t>0460</t>
  </si>
  <si>
    <t>0480</t>
  </si>
  <si>
    <t>0490</t>
  </si>
  <si>
    <t>0830</t>
  </si>
  <si>
    <t>0750</t>
  </si>
  <si>
    <t>0470</t>
  </si>
  <si>
    <t>0770</t>
  </si>
  <si>
    <t>0760</t>
  </si>
  <si>
    <t>0840</t>
  </si>
  <si>
    <t>0920</t>
  </si>
  <si>
    <t>dochody z prowizji, kar umownych, odszkodowań</t>
  </si>
  <si>
    <t>5% udział od opłat na rzecz budż.państwa za zad.zlecone</t>
  </si>
  <si>
    <t>wpływy z usług ( np.specyfikacje, reklama)</t>
  </si>
  <si>
    <t>dochody z czynszów mieszkalnych, dzierżawy i innych</t>
  </si>
  <si>
    <t>dochody z dzierżawy i innych umów</t>
  </si>
  <si>
    <t>Urząd Miejski</t>
  </si>
  <si>
    <t>Przeciwdziałanie alkoholizmowi-wpływy z opłat za zezw.</t>
  </si>
  <si>
    <t>Usługi opiekuńcze -opłaty za usługi opiekuńcze własne</t>
  </si>
  <si>
    <t>Przedszkola-wpływy z opłat za przedszkole</t>
  </si>
  <si>
    <t>Wpływy z pod. doch.od osób fizycznych-karta podatkowa</t>
  </si>
  <si>
    <t>Wpływy z podatku rolnego, podatku leśnego, podatku od czynności cywilnoprawnych, podatku od spadków i darowizn oraz podatków i opłat likalnych</t>
  </si>
  <si>
    <t>kanalizacja Olecko-Możne-Dworek-Olecko</t>
  </si>
  <si>
    <t xml:space="preserve">OGÓŁEM  WYDATKI, w tym </t>
  </si>
  <si>
    <t>01030</t>
  </si>
  <si>
    <t>Izby rolnicze</t>
  </si>
  <si>
    <t>2850</t>
  </si>
  <si>
    <t>wpłaty gmin na rzecz izb rolniczych( 2% uzysk.wpł.)</t>
  </si>
  <si>
    <t>70021</t>
  </si>
  <si>
    <t>Towarzystwa Budownictwa Społecznego</t>
  </si>
  <si>
    <t>71035</t>
  </si>
  <si>
    <t>Cmentarze</t>
  </si>
  <si>
    <t>inwestycje - linie energetyczne</t>
  </si>
  <si>
    <t>Składki na ubezp.zdrowotne za osoby pob.świad</t>
  </si>
  <si>
    <t>zakup usług pozostałych( cmentarze)</t>
  </si>
  <si>
    <t>na realizację</t>
  </si>
  <si>
    <t>odpis za FŚS emerytom i rencistom</t>
  </si>
  <si>
    <t xml:space="preserve">wydatki osobowe-składki na ubezpieczenia zdrowotne </t>
  </si>
  <si>
    <t>wydatki rzeczowe-świadczenia wypłacane w ramach pomocy społecznej</t>
  </si>
  <si>
    <t>wydatki osobowe-składki na ubezpieczenia społeczne</t>
  </si>
  <si>
    <t>wydatki rzeczowe-Dodatki mieszkaniowe</t>
  </si>
  <si>
    <t>wydatki rzeczowe-Zasiłki rodzinne,pielęgnacyjne i wychowawcze</t>
  </si>
  <si>
    <t>Melioracje wodne</t>
  </si>
  <si>
    <t>2650</t>
  </si>
  <si>
    <t>Pomoc materialna dla studentów</t>
  </si>
  <si>
    <t>GOSPODARKA KOMUNALNA I OCHRONA ŚRODOWISKA</t>
  </si>
  <si>
    <t>85446</t>
  </si>
  <si>
    <t>osoby pobierające niektóre świadczenia z pomocy społ.</t>
  </si>
  <si>
    <t>jednostkom nie zaliczanym do sektora finansów publicznych</t>
  </si>
  <si>
    <t>utrzymanie szaletów</t>
  </si>
  <si>
    <t>wydatki inwestycyjne-linie oświetleniowe</t>
  </si>
  <si>
    <t>Gospodarka komunalna i ochrona środowiska</t>
  </si>
  <si>
    <t>wpływy ze sprzedaży usług</t>
  </si>
  <si>
    <t xml:space="preserve">wydatki rzeczowe-sprzątanie dróg gminnych </t>
  </si>
  <si>
    <t>zakup energii elektrycznej, konserwacja oświetlenia uliczn.</t>
  </si>
  <si>
    <t>koszty postepowania administracyjnego</t>
  </si>
  <si>
    <t>75601</t>
  </si>
  <si>
    <t>75618</t>
  </si>
  <si>
    <t>75619</t>
  </si>
  <si>
    <t>inwestycje infrastrukturalne- GFOŚiGW</t>
  </si>
  <si>
    <t>80144</t>
  </si>
  <si>
    <t>Inne formy kształcenia osobno niewymienione</t>
  </si>
  <si>
    <t>wydatki majątkowe- wyposażenie "Zielonej klasy"</t>
  </si>
  <si>
    <t>wpływy z przekształcenia prawa użytk.wieczystego</t>
  </si>
  <si>
    <t>wpływy z odpłatnego nabycia prawa własności nieruch.</t>
  </si>
  <si>
    <t xml:space="preserve">sprzedaż  wyrobów i składników majątkowych </t>
  </si>
  <si>
    <t>wpływy za zarząd, użytkowanie i użytkow. wieczyste</t>
  </si>
  <si>
    <t xml:space="preserve">dochody z najmu i dzierżawy oraz innych umów </t>
  </si>
  <si>
    <t xml:space="preserve">składki na ubezpieczenia społeczne </t>
  </si>
  <si>
    <t>rozbudowa budynku na plaży miejskiej</t>
  </si>
  <si>
    <t>prace budowlane przy kamiennym pomniku</t>
  </si>
  <si>
    <t>wynagrodzenia osobowe i pochodne ( 4010,4040,4100,4110,4120)</t>
  </si>
  <si>
    <t xml:space="preserve">Pobór podatków, opłat i niepodatkowych </t>
  </si>
  <si>
    <t>należności budżetowych</t>
  </si>
  <si>
    <t>80146</t>
  </si>
  <si>
    <t>Dokształcanie i doskonalenie nauczycieli</t>
  </si>
  <si>
    <t>Składki na ubezpieczenia zdrowotne opłacane za</t>
  </si>
  <si>
    <t>czenia społeczne</t>
  </si>
  <si>
    <t>delegacje  zagraniczne( wyjazdy, obsługa delegacji)</t>
  </si>
  <si>
    <t>sala gimnastyczna  przy SP Gąski-projekt</t>
  </si>
  <si>
    <t>dotacja na utrzymanie czystości dróg powiatowych</t>
  </si>
  <si>
    <t>Plan wydatków budżetu gminy na 2004 rok.</t>
  </si>
  <si>
    <t>kanalizacja sanitarna Gąski, Ślepie - SAPARD</t>
  </si>
  <si>
    <t>wodociąg Gąski,Ślepie, Zajdy - SAPARD</t>
  </si>
  <si>
    <t>wodociąg Zatyki, Kijewo - SAPARD</t>
  </si>
  <si>
    <t>wodociąg Imionki - SAPARD</t>
  </si>
  <si>
    <t>kanalizacja sanitarna Imionki - SAPARD</t>
  </si>
  <si>
    <t>wodociag Olszewo,Gordejki,Giże;kanaliz.Gordejki</t>
  </si>
  <si>
    <t>usuwanie padłej padliny, tablice ostrzegawcze</t>
  </si>
  <si>
    <t>wydatki na ogłoszenia i inne</t>
  </si>
  <si>
    <t>delegacje  krajowe ( wyjazdy, obsługa delegacji)</t>
  </si>
  <si>
    <t>usługi prawne, szkolenia itp..</t>
  </si>
  <si>
    <t>wydatki inwestycyjne-sieć informatyczna</t>
  </si>
  <si>
    <t>konserwacja maszyn biurowych</t>
  </si>
  <si>
    <t>wpłaty na PFRON</t>
  </si>
  <si>
    <t xml:space="preserve">odpis na FŚS     </t>
  </si>
  <si>
    <t>A</t>
  </si>
  <si>
    <t>B</t>
  </si>
  <si>
    <t>C</t>
  </si>
  <si>
    <t>D</t>
  </si>
  <si>
    <t>E</t>
  </si>
  <si>
    <t>nagrody DEN i inne</t>
  </si>
  <si>
    <t>Dochody</t>
  </si>
  <si>
    <t>wydatków</t>
  </si>
  <si>
    <t>geodezyjny podział terenu</t>
  </si>
  <si>
    <t>szacunki nieruchomości i inne usługi</t>
  </si>
  <si>
    <t>usługi pocztowe,telekomunikacyjne,wywóz nieczystości</t>
  </si>
  <si>
    <t>nagrody jubileuszowe, odprawa emerytalna</t>
  </si>
  <si>
    <t>koszty sądowo-komornicze,prowizja bankowa i pocztowa</t>
  </si>
  <si>
    <t>diety sołtysów</t>
  </si>
  <si>
    <t xml:space="preserve">wydatki rzeczowe </t>
  </si>
  <si>
    <t>wydatki rzeczowe-koszty operacyjne i prowizje bankowe</t>
  </si>
  <si>
    <t>dodatki wiejskie i mieszkaniowe</t>
  </si>
  <si>
    <t>wydatki remontowe</t>
  </si>
  <si>
    <t>wydatki rzeczowe-wynagrodzenie za udział w komisjach</t>
  </si>
  <si>
    <t>6620</t>
  </si>
  <si>
    <t>na</t>
  </si>
  <si>
    <t>budowa trybun przy dużym stadionie</t>
  </si>
  <si>
    <t xml:space="preserve">Dział </t>
  </si>
  <si>
    <t>Wyszczególnienie</t>
  </si>
  <si>
    <t>rozdz.</t>
  </si>
  <si>
    <t>nazwa działu, rozdziału</t>
  </si>
  <si>
    <t xml:space="preserve"> </t>
  </si>
  <si>
    <t>Ośrodki Doradztwa Rolniczego</t>
  </si>
  <si>
    <t>zakup nagród na olimpiadę wiedzy roln.</t>
  </si>
  <si>
    <t>Zwalczanie chorób zakaźnych zwierząt</t>
  </si>
  <si>
    <t>składki na ubezpieczenia społeczne</t>
  </si>
  <si>
    <t>składki na Fundusz Pracy</t>
  </si>
  <si>
    <t>Pozostała działalność</t>
  </si>
  <si>
    <t>Zakład Gospodarki Mieszkaniowej</t>
  </si>
  <si>
    <t xml:space="preserve">Ochotnicze Straże Pożarne </t>
  </si>
  <si>
    <t>dodatkowe wynagrodzenie roczne</t>
  </si>
  <si>
    <t>wynagrodzenia  za udział w komisji, zakup materiałów,</t>
  </si>
  <si>
    <t>przychody</t>
  </si>
  <si>
    <t>Razem wydatki i rozchody w 2002r. i 2003r.</t>
  </si>
  <si>
    <t>Rada Gminy  ( w tym  Rady Osiedlowe)</t>
  </si>
  <si>
    <t>Gospodarka gruntami i nieruchomościami</t>
  </si>
  <si>
    <t>OŚWIATA I WYCHOWANIE</t>
  </si>
  <si>
    <t xml:space="preserve">Szkoły podstawowe    </t>
  </si>
  <si>
    <t>Gimnazja</t>
  </si>
  <si>
    <t>podróże krajowe</t>
  </si>
  <si>
    <t>Biblioteki</t>
  </si>
  <si>
    <t>OCHRONA ZDROWIA</t>
  </si>
  <si>
    <t>Przeciwdziałanie alkoholizmowi</t>
  </si>
  <si>
    <t>DOCHODY WŁASNE OGÓŁEM, W TYM:</t>
  </si>
  <si>
    <t>F</t>
  </si>
  <si>
    <t>G</t>
  </si>
  <si>
    <t>H</t>
  </si>
  <si>
    <t>Ośrodek Pomocy Społecznej</t>
  </si>
  <si>
    <t>zakup energii</t>
  </si>
  <si>
    <t>Dodatki mieszkaniowe</t>
  </si>
  <si>
    <t>KULTURA FIZYCZNA I SPORT</t>
  </si>
  <si>
    <t>Instytucje kultury fizycznej</t>
  </si>
  <si>
    <t>Urzędy Wojewódzkie</t>
  </si>
  <si>
    <t>odpis na FŚS</t>
  </si>
  <si>
    <t>Urzędy Gminy</t>
  </si>
  <si>
    <t>Obrona cywilna</t>
  </si>
  <si>
    <t>RÓŻNE ROZLICZENIA</t>
  </si>
  <si>
    <t>Rezerwy ogólne i celowe</t>
  </si>
  <si>
    <t>a</t>
  </si>
  <si>
    <t>Rezerwa  ogólna    0,7%-1%</t>
  </si>
  <si>
    <t>b</t>
  </si>
  <si>
    <t>Rezerwy celowe, w tym:</t>
  </si>
  <si>
    <t>na remont placówek oświatowych</t>
  </si>
  <si>
    <t>ROLNICTWO  I  ŁOWIECTWO</t>
  </si>
  <si>
    <t>010</t>
  </si>
  <si>
    <t>01002</t>
  </si>
  <si>
    <t>01022</t>
  </si>
  <si>
    <t>4210</t>
  </si>
  <si>
    <t>4300</t>
  </si>
  <si>
    <t>3030</t>
  </si>
  <si>
    <t>01008</t>
  </si>
  <si>
    <t>4270</t>
  </si>
  <si>
    <t>4110</t>
  </si>
  <si>
    <t>4120</t>
  </si>
  <si>
    <t>01010</t>
  </si>
  <si>
    <t>Infrastruktura wodociągowa i sanitacyjna wsi</t>
  </si>
  <si>
    <t>6050</t>
  </si>
  <si>
    <t>01095</t>
  </si>
  <si>
    <t>zakup materiałów i wyposażenia</t>
  </si>
  <si>
    <t>TRANSPORT  I  ŁĄCZNOŚĆ</t>
  </si>
  <si>
    <t>600</t>
  </si>
  <si>
    <t>60014</t>
  </si>
  <si>
    <t>Drogi publiczne  powiatowe</t>
  </si>
  <si>
    <t>60016</t>
  </si>
  <si>
    <t>Drogi publiczne gminne</t>
  </si>
  <si>
    <t>700</t>
  </si>
  <si>
    <t>70001</t>
  </si>
  <si>
    <t>70005</t>
  </si>
  <si>
    <t>70095</t>
  </si>
  <si>
    <t>4260</t>
  </si>
  <si>
    <t>710</t>
  </si>
  <si>
    <t>DZIAŁALNOŚĆ   USŁUGOWA</t>
  </si>
  <si>
    <t>71004</t>
  </si>
  <si>
    <t>Plany zagospodarowania przestrzennego</t>
  </si>
  <si>
    <t>wykonanie planów</t>
  </si>
  <si>
    <t xml:space="preserve">GOSPODARKA MIESZKANIOWA </t>
  </si>
  <si>
    <t>750</t>
  </si>
  <si>
    <t>ADMINISTRACJA  PUBLICZNA</t>
  </si>
  <si>
    <t>75011</t>
  </si>
  <si>
    <t>Plan dochodów budżetu gminy na 2004 rok</t>
  </si>
  <si>
    <t>na 2004r.</t>
  </si>
  <si>
    <t>osobowości prawnej oraz wydatki związane z ich poborem</t>
  </si>
  <si>
    <t>Pomoc społeczna</t>
  </si>
  <si>
    <t>852</t>
  </si>
  <si>
    <t>dochody z  usług</t>
  </si>
  <si>
    <t>3020</t>
  </si>
  <si>
    <t>ekwiwalenty za używanie , pranie odzieży roboczej</t>
  </si>
  <si>
    <t>4010</t>
  </si>
  <si>
    <t>4040</t>
  </si>
  <si>
    <t xml:space="preserve">zakup usług remontowych w tym konserwacja </t>
  </si>
  <si>
    <t>4410</t>
  </si>
  <si>
    <t>4440</t>
  </si>
  <si>
    <t>75022</t>
  </si>
  <si>
    <t xml:space="preserve">diety dla radnych </t>
  </si>
  <si>
    <t>zakup usług remontowych</t>
  </si>
  <si>
    <t>4430</t>
  </si>
  <si>
    <t>różne opłaty i składki-UMP,EN,Zielona energia na Mazurach</t>
  </si>
  <si>
    <t>4100</t>
  </si>
  <si>
    <t>wynagrodzenia agencyjno-prowizyjne</t>
  </si>
  <si>
    <t>75095</t>
  </si>
  <si>
    <t>75023</t>
  </si>
  <si>
    <t>Działalność usługowa</t>
  </si>
  <si>
    <t>odpisy na zakładowy FŚS dla emerytów i renc.</t>
  </si>
  <si>
    <t>MOPS</t>
  </si>
  <si>
    <t>wynagrodzenia osobowe</t>
  </si>
  <si>
    <t>zakup usług pozostałych</t>
  </si>
  <si>
    <t>754</t>
  </si>
  <si>
    <t>wydatki majątkowe, w tym:</t>
  </si>
  <si>
    <t>75412</t>
  </si>
  <si>
    <t>podróże służbowe krajowe</t>
  </si>
  <si>
    <t>odpisy na zakładowy FŚS</t>
  </si>
  <si>
    <t>6230</t>
  </si>
  <si>
    <t>75414</t>
  </si>
  <si>
    <t>757</t>
  </si>
  <si>
    <t>OBSŁUGA DŁUGU PUBLICZNEGO</t>
  </si>
  <si>
    <t>75702</t>
  </si>
  <si>
    <t>8070</t>
  </si>
  <si>
    <t>odsetki od pożyczek i kredytów</t>
  </si>
  <si>
    <t>75704</t>
  </si>
  <si>
    <t>Rozliczenia z tyt. Poręczeń i gwarancji udzielonych</t>
  </si>
  <si>
    <t>przez j.s.t.</t>
  </si>
  <si>
    <t>8020</t>
  </si>
  <si>
    <t>wypłaty z tyt.poręczeń spłaty krajowych kredytów</t>
  </si>
  <si>
    <t>bankowych</t>
  </si>
  <si>
    <t>758</t>
  </si>
  <si>
    <t>75818</t>
  </si>
  <si>
    <t>4810</t>
  </si>
  <si>
    <t>801</t>
  </si>
  <si>
    <t>80101</t>
  </si>
  <si>
    <t>3240</t>
  </si>
  <si>
    <t>2540</t>
  </si>
  <si>
    <t>dotacja podmiotowa  dla niepublicznej szkoły</t>
  </si>
  <si>
    <t>4240</t>
  </si>
  <si>
    <t>różne opłaty i składki(ubezpieczenia rzeczowe)</t>
  </si>
  <si>
    <t>80104</t>
  </si>
  <si>
    <t>80110</t>
  </si>
  <si>
    <t>dotacja celowa na zadanie zlecone jednostkom</t>
  </si>
  <si>
    <t>Oprocentowanie środków na koncie</t>
  </si>
  <si>
    <t>nie zaliczanym do j.s.f.p.</t>
  </si>
  <si>
    <t>Oświetlenie uli, placów i dróg</t>
  </si>
  <si>
    <t>6310</t>
  </si>
  <si>
    <t>na realizację zadań</t>
  </si>
  <si>
    <t>zleconych łącznie</t>
  </si>
  <si>
    <t>ze spłatą zobowiązań</t>
  </si>
  <si>
    <t>ochrona wód: rzeka Lega, jez. Olecko Wielkie</t>
  </si>
  <si>
    <t>Wydatki</t>
  </si>
  <si>
    <t>dotacja podmiotowa  dla niepublicznego gimnazjum</t>
  </si>
  <si>
    <t>80113</t>
  </si>
  <si>
    <t>Dowożenie uczniów do szkół</t>
  </si>
  <si>
    <t>853</t>
  </si>
  <si>
    <t xml:space="preserve">Ośrodki wsparcia </t>
  </si>
  <si>
    <t>Zasiłki i pomoc w naturze oraz składki na ubezpie-</t>
  </si>
  <si>
    <t>3110</t>
  </si>
  <si>
    <t>zasiłki stałe i okresowe -  zadania zlecone</t>
  </si>
  <si>
    <t>4130</t>
  </si>
  <si>
    <t>Zasiłki rodzinne,pielęgnacyjne i wychowawcze</t>
  </si>
  <si>
    <t>851</t>
  </si>
  <si>
    <t>2830</t>
  </si>
  <si>
    <t>85154</t>
  </si>
  <si>
    <t>6060</t>
  </si>
  <si>
    <t xml:space="preserve">Usługi opiekuńcze i specjalistyczne usługi opiekuńcze </t>
  </si>
  <si>
    <t>854</t>
  </si>
  <si>
    <t>EDUKACYJNA OPIEKA WYCHOWAWCZA</t>
  </si>
  <si>
    <t>85401</t>
  </si>
  <si>
    <t>Świetlice szkolne</t>
  </si>
  <si>
    <t>85418</t>
  </si>
  <si>
    <t>Przeciwdziałanie i ograniczanie skutków patologii społ.</t>
  </si>
  <si>
    <t>dotacja celowa na dofinansowanie zadań zleconych</t>
  </si>
  <si>
    <t>85495</t>
  </si>
  <si>
    <t>900</t>
  </si>
  <si>
    <t>921</t>
  </si>
  <si>
    <t>oświetlenie dróg publicznych</t>
  </si>
  <si>
    <t>KULTURA I  OCHRONA DZIEDZICTWA NAROD.</t>
  </si>
  <si>
    <t>90001</t>
  </si>
  <si>
    <t>Gospodarka ściekowa i ochrona wód</t>
  </si>
  <si>
    <t>90002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</si>
  <si>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</si>
  <si>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</si>
  <si>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</si>
  <si>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</si>
  <si>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</si>
  <si>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</si>
  <si>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</si>
  <si>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budowa podjazdu i modern.łazienki w SP1</t>
  </si>
  <si>
    <t>92108</t>
  </si>
  <si>
    <t>Filharmonie, orkiestry, chóry i kapele</t>
  </si>
  <si>
    <t>92109</t>
  </si>
  <si>
    <t>Domy i ośrodki kultury, świetlice i kluby</t>
  </si>
  <si>
    <t>2550</t>
  </si>
  <si>
    <t>dotacja podmiotowa z budżetu dla instytucji kultury</t>
  </si>
  <si>
    <t>92116</t>
  </si>
  <si>
    <t>926</t>
  </si>
  <si>
    <t>92604</t>
  </si>
  <si>
    <t>92605</t>
  </si>
  <si>
    <t>Zadania w zakresie kultury fizycznej i sportu</t>
  </si>
  <si>
    <t>92695</t>
  </si>
  <si>
    <t>Obsługa kredytów i pożyczek j.s.t.</t>
  </si>
  <si>
    <t>zasiłki celowe- zadania własne</t>
  </si>
  <si>
    <t>WYSZCZEGÓLNIENIE</t>
  </si>
  <si>
    <t>dochodów</t>
  </si>
  <si>
    <t>Dz.</t>
  </si>
  <si>
    <t>I</t>
  </si>
  <si>
    <t>sprzedaż usług</t>
  </si>
  <si>
    <t>Oświata i wychowanie</t>
  </si>
  <si>
    <t>Szkoły podstawowe</t>
  </si>
  <si>
    <t>Kultura fizyczna i sport</t>
  </si>
  <si>
    <t>opłata eksploatacyjna</t>
  </si>
  <si>
    <t>opłata za wyłącz.gruntów ( FOGR)</t>
  </si>
  <si>
    <t xml:space="preserve">usługi opiekuńcze  specjalistyczne zlecone </t>
  </si>
  <si>
    <t>4230</t>
  </si>
  <si>
    <t>zakup leków i materiałów medycznych</t>
  </si>
  <si>
    <t xml:space="preserve">podatek rolny </t>
  </si>
  <si>
    <t xml:space="preserve">podatek leśny </t>
  </si>
  <si>
    <t>podatek od nieruchomości</t>
  </si>
  <si>
    <t>podatek od środków transportowych</t>
  </si>
  <si>
    <t>podatek od spadków i darowizn</t>
  </si>
  <si>
    <t>wpływy z partycypacji mieszkańców</t>
  </si>
  <si>
    <t>podatek od posiadanych psów</t>
  </si>
  <si>
    <t>opłata skarbowa</t>
  </si>
  <si>
    <t>odsetki od w/w wpływów</t>
  </si>
  <si>
    <t>Różne rozliczenia finansowe</t>
  </si>
  <si>
    <t>II</t>
  </si>
  <si>
    <t>III</t>
  </si>
  <si>
    <t>Gospodarka mieszkaniowa</t>
  </si>
  <si>
    <t>Ochrona zdrowia</t>
  </si>
  <si>
    <t>Wpływy z podatków</t>
  </si>
  <si>
    <t>Wpływy z opłat</t>
  </si>
  <si>
    <t xml:space="preserve">Oświata i wychowanie </t>
  </si>
  <si>
    <t>Dochody z majątku gminy</t>
  </si>
  <si>
    <t>Dochody uzyskiwane przez gminne jednostki organizacyjne</t>
  </si>
  <si>
    <t>Inne dochody należne gminie</t>
  </si>
  <si>
    <t>Różne  rozliczenia</t>
  </si>
  <si>
    <t>Dotacje z budżetów innych jednostek samorządu terytorialnego</t>
  </si>
  <si>
    <t>dotacja z PAOW-program szkolno-dydaktyczny</t>
  </si>
  <si>
    <t>realizacja projektu "Olecka Platforma Cyfrowa", w tym:</t>
  </si>
  <si>
    <t>zakup licencji na elektroniczny obieg dokumentów</t>
  </si>
  <si>
    <t>szkolenia i wdrożenia programu</t>
  </si>
  <si>
    <t>zakup sprzetu komputerowego ( 9 szt)</t>
  </si>
  <si>
    <t>podłaczenie internetu do sieci komputerowej-router brzegowy</t>
  </si>
  <si>
    <t>zakup  drukarki</t>
  </si>
  <si>
    <t>75411</t>
  </si>
  <si>
    <t>Komenda Powiatowa Państwowej Straży Pożarnej</t>
  </si>
  <si>
    <t>dotacja celowa inwestycyjna-zakup samochodu do ratown.</t>
  </si>
  <si>
    <t>wodociągowanie i sanitacja wsi-koncepcja, projekty</t>
  </si>
  <si>
    <t>Dotacje pozabudżetowe</t>
  </si>
  <si>
    <t>DOTACJE CELOWE Z BUDŻETU PAŃSTWA</t>
  </si>
  <si>
    <t>Udział w podatku od osób fizycznych i prawnych</t>
  </si>
  <si>
    <t>6,71% udział w pod.doch. od osób prawnych</t>
  </si>
  <si>
    <t>Dotacje na zadania własne</t>
  </si>
  <si>
    <t>Dotacje na zadania zlecone</t>
  </si>
  <si>
    <t>SUBWENCJA OGÓLNA</t>
  </si>
  <si>
    <t>Część wyrównawcza subwencji ogólnej</t>
  </si>
  <si>
    <t>Część równoważąca subwencji ogólnej</t>
  </si>
  <si>
    <t>Terenowe ośrodki pomocy społecznej</t>
  </si>
  <si>
    <t>Zasilki rodzinne, pielęgnacyjne i wychowawcze</t>
  </si>
  <si>
    <t>Urzędy wojewódzkie</t>
  </si>
  <si>
    <t>Urzedy naczeln. organów władzy, kontr.i sąd.</t>
  </si>
  <si>
    <t>Urz.nacz.organów władzy i kontroli</t>
  </si>
  <si>
    <t>Część oświatowa subwencji ogólnej dla j.s.t.</t>
  </si>
  <si>
    <t>Część rekompensująca subw.ogóln.dla gmin</t>
  </si>
  <si>
    <t>Rolnictwo i łowiectwo</t>
  </si>
  <si>
    <t>Administracja publiczna</t>
  </si>
  <si>
    <t>80145</t>
  </si>
  <si>
    <t>Komisje egzaminacyjne</t>
  </si>
  <si>
    <t>wpływy z opłaty stałej</t>
  </si>
  <si>
    <t>majątkowe (grupa paragrafów  6)</t>
  </si>
  <si>
    <t>Dochody od osób prawnych, od osób fizycznych</t>
  </si>
  <si>
    <t>i od innych jednostek nie posiadających</t>
  </si>
  <si>
    <t>podatek od czynności cywilnoprawnych</t>
  </si>
  <si>
    <t>wpływy z opłaty targowej</t>
  </si>
  <si>
    <t>wpływy z opłaty miejscowej</t>
  </si>
  <si>
    <t>wpływy z opłaty administracyjnej</t>
  </si>
  <si>
    <t>75801</t>
  </si>
  <si>
    <t>75805</t>
  </si>
  <si>
    <t>75814</t>
  </si>
  <si>
    <t>756</t>
  </si>
  <si>
    <t>Wpływy z różnych opłat</t>
  </si>
  <si>
    <t>80195</t>
  </si>
  <si>
    <t>Ośrodki wsparcia</t>
  </si>
  <si>
    <t>751</t>
  </si>
  <si>
    <t>75101</t>
  </si>
  <si>
    <t>Usługi opiek.i specjalistyczne usł.opiekuńcze</t>
  </si>
  <si>
    <t>uzbrojenie  terenów osiedla Lesna</t>
  </si>
  <si>
    <t>inwestycje -selektywna zbiórka odpadów komunalnych</t>
  </si>
  <si>
    <t>zakup usług pozostałych( TAG 10tys.)</t>
  </si>
  <si>
    <t>zbiórka odpadów komunalnych</t>
  </si>
  <si>
    <t>konkursy: ekologiczne w szkołach, mieszkajmy piekniej, p/poz</t>
  </si>
  <si>
    <t>prenumerata czasopism, zakup sadzonek drzew i krzewów</t>
  </si>
  <si>
    <t>dopłata do wywozu odpadów zebranych selektywnie</t>
  </si>
  <si>
    <t>utrzymanie pola- Możne, pielęgnacja i wycinka</t>
  </si>
  <si>
    <t>drzewostanu, likwidacja dzikich wysypisk, akcja "Sprzątanie świata"</t>
  </si>
  <si>
    <t>"zielona klasa"</t>
  </si>
  <si>
    <t>dotacja do inwestycji - plaża miejska-kanalizacja sanitarna,</t>
  </si>
  <si>
    <t>0690</t>
  </si>
  <si>
    <t>Zasiłki i pomoc w naturze oraz składki na ubezp.</t>
  </si>
  <si>
    <t>Leśnictwo</t>
  </si>
  <si>
    <t>02001</t>
  </si>
  <si>
    <t>020</t>
  </si>
  <si>
    <t>Gospodarka leśna-czynsz za obszary łowieckie</t>
  </si>
  <si>
    <t>opłata prolongacyjna</t>
  </si>
  <si>
    <t>odsetki hipoteczne</t>
  </si>
  <si>
    <t>630</t>
  </si>
  <si>
    <t>zakup i zamontowanie śmietniczek</t>
  </si>
  <si>
    <t>TURYSTYKA</t>
  </si>
  <si>
    <t>63095</t>
  </si>
  <si>
    <t>4520</t>
  </si>
  <si>
    <t xml:space="preserve"> odsetki  za zwłokę</t>
  </si>
  <si>
    <t>71013</t>
  </si>
  <si>
    <t>Prace geodezyjne i kartograficzne(nieinwest.)</t>
  </si>
  <si>
    <t>2820</t>
  </si>
  <si>
    <t>dotacja celowa dla stowarzyszenia na zakup sprzętu</t>
  </si>
  <si>
    <t>63003</t>
  </si>
  <si>
    <t>Zadania z zakresu upowszechniania turystyki</t>
  </si>
  <si>
    <t>wynagrodzenie osobowe- goniec</t>
  </si>
  <si>
    <t xml:space="preserve">zakup materiałów( art.kancelar.,druki,części komp.) </t>
  </si>
  <si>
    <t>4220</t>
  </si>
  <si>
    <t>planowane do zaciągnięcia pożyczki</t>
  </si>
  <si>
    <t>planowane do zaciągnięcia  kredyty</t>
  </si>
  <si>
    <t>zakup środków żywności</t>
  </si>
  <si>
    <t xml:space="preserve">usługi opiekuńcze własne </t>
  </si>
  <si>
    <t>BEZPIECZEŃSTWO PUBLICZNE I OCHRONA P/POŻ.</t>
  </si>
  <si>
    <t xml:space="preserve">Gospodarka odpadami </t>
  </si>
  <si>
    <t>wydatki inwestycyjne-wysypisko,selektywna zbiórka</t>
  </si>
  <si>
    <t>Plan</t>
  </si>
  <si>
    <t>I.</t>
  </si>
  <si>
    <t>II.</t>
  </si>
  <si>
    <t>III.</t>
  </si>
  <si>
    <t>do realizacji poz.jedn.nie zaliczanym do s.f.p.</t>
  </si>
  <si>
    <t>Lp.</t>
  </si>
  <si>
    <t>dotacja</t>
  </si>
  <si>
    <t>w</t>
  </si>
  <si>
    <t>tym</t>
  </si>
  <si>
    <t>Przedszkola</t>
  </si>
  <si>
    <t>w paragrafach ( 4010,4040,4100,4110,4120,4130)</t>
  </si>
  <si>
    <t>dotacje z budżetu gminy ( grupa paragrafów 2)</t>
  </si>
  <si>
    <t>w tym paragraf 2830</t>
  </si>
  <si>
    <t>992</t>
  </si>
  <si>
    <t>Rozchody, w tym:</t>
  </si>
  <si>
    <t>spłata rat kredytów</t>
  </si>
  <si>
    <t>spłata rat pożyczek</t>
  </si>
  <si>
    <t>dotacje celowe na dofinansowanie kosztów realizacji inwest.</t>
  </si>
  <si>
    <t>dotacja podmiotowa na prowadzenie biblioteki</t>
  </si>
  <si>
    <t>zakup energii-wody</t>
  </si>
  <si>
    <t>remont przepustów,wiat przystankowych,nawierzchni</t>
  </si>
  <si>
    <t>remont tras rowerowych</t>
  </si>
  <si>
    <t>utrzymanie i konserwacja kanalizacji deszczowej</t>
  </si>
  <si>
    <t>1</t>
  </si>
  <si>
    <t>2</t>
  </si>
  <si>
    <t>dożywianie dzieci-zadanie własne</t>
  </si>
  <si>
    <t>nagroda jubileuszowa</t>
  </si>
  <si>
    <t>wydatki majatkowe:</t>
  </si>
  <si>
    <t>remont budynku po przedszkolu</t>
  </si>
  <si>
    <t>przebudowa ul.Gołdapska 18</t>
  </si>
  <si>
    <t>modernizacja ul.Cisowej</t>
  </si>
  <si>
    <t>przebudowa kanalizacji deszczowej ul. Kościuszki</t>
  </si>
  <si>
    <t>uzbroj.techn.ul.Zielonej</t>
  </si>
  <si>
    <t>zakup kopiarki</t>
  </si>
  <si>
    <t xml:space="preserve">zakup oprogramowania </t>
  </si>
  <si>
    <t>zakup komputera,drukarki,moduł</t>
  </si>
  <si>
    <t>wydatki na fundusz założycielski Fundacji Rozwoju Ziemi Oleckiej</t>
  </si>
  <si>
    <t>POZOSTAŁE ZADANIA W ZAKRESIE POLITYKI SPOŁECZNEJ</t>
  </si>
  <si>
    <t>85311</t>
  </si>
  <si>
    <t>Rehabilitacja zawodowa i społeczna osób niepełnosprawnych</t>
  </si>
  <si>
    <t>zakup 3 wiat przystankowych</t>
  </si>
  <si>
    <t>modernizacja dróg gminnych Olecko/Świetajno-Orzechówek</t>
  </si>
  <si>
    <t>dotacja celowa na likwid.składu opału przy Kościuszki 10</t>
  </si>
  <si>
    <t>nagroda jubileuszowa i odpr.emerytalna</t>
  </si>
  <si>
    <t>odpis na FŚS( 5x1840złx37,5%)</t>
  </si>
  <si>
    <t>odpis na FŚS(48,5x1840x37,5%,12emer.x1840x6,25%)+publ</t>
  </si>
  <si>
    <t>wydatki na obsługę długu</t>
  </si>
  <si>
    <t>wydatki z tytułu poręczeń i gwarancji udzielonych przez j.s.t.</t>
  </si>
  <si>
    <t>zakupy  inwestycyjne-mączka ceglana na korty</t>
  </si>
  <si>
    <t>organizacja Święta Plonów</t>
  </si>
  <si>
    <t>Dotacje na współfinansowanie dożynek</t>
  </si>
  <si>
    <t>35,72% udział w pod.doch.od osób fizycznych</t>
  </si>
  <si>
    <t>dotacja na dofinans.modern.drogi Kukowo-Zajdy-Dudki</t>
  </si>
  <si>
    <t>dotacja do remontu chodnika przy ul. Kościuszki i Słowianskiej</t>
  </si>
  <si>
    <t>wydatki inwestycyjne-zakup gruntu od osób fizycznych</t>
  </si>
  <si>
    <t>Dochody i wydatki związane z realizacją zadań z zakresu administracji</t>
  </si>
  <si>
    <t>rządowej zleconych gminie i innych zleconych ustawami w 2004r.</t>
  </si>
  <si>
    <t>przyznane</t>
  </si>
  <si>
    <t>jako dotacja</t>
  </si>
  <si>
    <t>zadań</t>
  </si>
  <si>
    <t>przeznaczone</t>
  </si>
  <si>
    <t>§</t>
  </si>
  <si>
    <t>2010</t>
  </si>
  <si>
    <t xml:space="preserve">dotacja </t>
  </si>
  <si>
    <t xml:space="preserve">składki na ubezpieczenia zdrowotne </t>
  </si>
  <si>
    <t xml:space="preserve">usługi opiekuńcze  specjalistyczne </t>
  </si>
  <si>
    <t>URZĘDY NACZELNYCH ORGANÓW WŁADZY PAŃSTWOWEJ, KONTROLI I OCHRONY PRAWA ORAZ SĄDOWNICTWA.</t>
  </si>
  <si>
    <t>Razem</t>
  </si>
  <si>
    <t>1. środki pieniężne</t>
  </si>
  <si>
    <t>2. Należności</t>
  </si>
  <si>
    <t xml:space="preserve">3. Zobowiązania </t>
  </si>
  <si>
    <t>2004r.</t>
  </si>
  <si>
    <t>Środowiska i Gospodarki Wodnej na 2004 rok</t>
  </si>
  <si>
    <t>Stan funduszu na koniec roku, w tym:</t>
  </si>
  <si>
    <t>3250</t>
  </si>
  <si>
    <t>stypendia rózne</t>
  </si>
  <si>
    <t xml:space="preserve">4220 </t>
  </si>
  <si>
    <t xml:space="preserve">4410 </t>
  </si>
  <si>
    <t>nagrody i wydatki nie zaliczane do wynagrodzeń</t>
  </si>
  <si>
    <t xml:space="preserve">4300 </t>
  </si>
  <si>
    <t>woda</t>
  </si>
  <si>
    <t>utrzymanie, urzadzenie zieleni</t>
  </si>
  <si>
    <t>konserwacja oswietlenia ulicznego</t>
  </si>
  <si>
    <t>zakup instrumentów dętych, części</t>
  </si>
  <si>
    <t>nagrosy i wydatki osobowe nie zaliczane do wynagrodzenia</t>
  </si>
  <si>
    <t xml:space="preserve">4270 </t>
  </si>
  <si>
    <t xml:space="preserve">różne opłaty i składki </t>
  </si>
  <si>
    <t>wydatki na rzecz osób fizycznych</t>
  </si>
  <si>
    <t>remont muru przy byłych delikatesach</t>
  </si>
  <si>
    <t xml:space="preserve"> w</t>
  </si>
  <si>
    <t xml:space="preserve"> tym</t>
  </si>
  <si>
    <t>MOSiR-u</t>
  </si>
  <si>
    <t>MOPS-u</t>
  </si>
  <si>
    <t xml:space="preserve">Załącznik Nr 2 do Zarządzenia Nr  129/04 </t>
  </si>
  <si>
    <t>Załącznik Nr 1 do Zarządzenia Nr 129/04</t>
  </si>
  <si>
    <t>z dnia 8 marca 2004r.</t>
  </si>
  <si>
    <t xml:space="preserve">                    z dnia 8 marca 2004r.</t>
  </si>
  <si>
    <t xml:space="preserve">Załącznik Nr 3 do Zarządzenia Nr 129/04  </t>
  </si>
  <si>
    <t xml:space="preserve">                    z dnia  8 marca 2004r.</t>
  </si>
  <si>
    <t>wydatki osobowe</t>
  </si>
  <si>
    <t>2360</t>
  </si>
  <si>
    <t>wydatki na energię elektryczną</t>
  </si>
  <si>
    <t>konserwacja oświetlenia ulicznego</t>
  </si>
  <si>
    <t>wydatki inwestycyjne</t>
  </si>
  <si>
    <t>świadczenia społeczne</t>
  </si>
  <si>
    <t>Urzędy naczelnych organów władzy państwowej, kontroli</t>
  </si>
  <si>
    <t>realizowane</t>
  </si>
  <si>
    <t>przez</t>
  </si>
  <si>
    <t xml:space="preserve">realizowane </t>
  </si>
  <si>
    <t>Załącznik Nr 4</t>
  </si>
  <si>
    <t>do Zarządzenia Nr 129/04</t>
  </si>
  <si>
    <t>zakup wyposażenia-program PAOW</t>
  </si>
  <si>
    <t>zakup wyposażenia - program PAOW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</si>
</sst>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11"/>
      <color indexed="12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32"/>
      <name val="Times New Roman CE"/>
      <family val="1"/>
    </font>
    <font>
      <b/>
      <i/>
      <sz val="10"/>
      <color indexed="32"/>
      <name val="Times New Roman CE"/>
      <family val="1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1"/>
      <color indexed="16"/>
      <name val="Times New Roman CE"/>
      <family val="1"/>
    </font>
    <font>
      <b/>
      <sz val="9"/>
      <color indexed="32"/>
      <name val="Times New Roman CE"/>
      <family val="1"/>
    </font>
    <font>
      <b/>
      <sz val="12"/>
      <name val="Times New Roman CE"/>
      <family val="1"/>
    </font>
    <font>
      <b/>
      <sz val="11"/>
      <name val="Arial CE"/>
      <family val="2"/>
    </font>
    <font>
      <b/>
      <sz val="9"/>
      <name val="Times New Roman CE"/>
      <family val="1"/>
    </font>
    <font>
      <b/>
      <i/>
      <sz val="12"/>
      <color indexed="62"/>
      <name val="Times New Roman CE"/>
      <family val="1"/>
    </font>
    <font>
      <b/>
      <sz val="11"/>
      <color indexed="62"/>
      <name val="Times New Roman CE"/>
      <family val="1"/>
    </font>
    <font>
      <b/>
      <i/>
      <sz val="11"/>
      <color indexed="62"/>
      <name val="Times New Roman CE"/>
      <family val="1"/>
    </font>
    <font>
      <b/>
      <i/>
      <sz val="10"/>
      <color indexed="62"/>
      <name val="Times New Roman CE"/>
      <family val="1"/>
    </font>
    <font>
      <b/>
      <sz val="10"/>
      <color indexed="62"/>
      <name val="Times New Roman CE"/>
      <family val="1"/>
    </font>
    <font>
      <b/>
      <sz val="12"/>
      <color indexed="62"/>
      <name val="Times New Roman CE"/>
      <family val="1"/>
    </font>
    <font>
      <b/>
      <u val="single"/>
      <sz val="10"/>
      <color indexed="62"/>
      <name val="Times New Roman CE"/>
      <family val="1"/>
    </font>
    <font>
      <u val="single"/>
      <sz val="11"/>
      <color indexed="62"/>
      <name val="Times New Roman CE"/>
      <family val="1"/>
    </font>
    <font>
      <b/>
      <i/>
      <sz val="11"/>
      <color indexed="60"/>
      <name val="Times New Roman CE"/>
      <family val="1"/>
    </font>
    <font>
      <i/>
      <sz val="11"/>
      <color indexed="60"/>
      <name val="Times New Roman CE"/>
      <family val="1"/>
    </font>
    <font>
      <b/>
      <i/>
      <sz val="10"/>
      <color indexed="60"/>
      <name val="Times New Roman CE"/>
      <family val="1"/>
    </font>
    <font>
      <b/>
      <sz val="10"/>
      <color indexed="60"/>
      <name val="Times New Roman CE"/>
      <family val="1"/>
    </font>
    <font>
      <b/>
      <sz val="11"/>
      <color indexed="60"/>
      <name val="Times New Roman CE"/>
      <family val="1"/>
    </font>
    <font>
      <b/>
      <u val="single"/>
      <sz val="10"/>
      <name val="Times New Roman CE"/>
      <family val="1"/>
    </font>
    <font>
      <b/>
      <i/>
      <sz val="11"/>
      <name val="Times New Roman CE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71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tted"/>
      <bottom style="dotted"/>
    </border>
    <border>
      <left style="double"/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tted"/>
      <bottom>
        <color indexed="63"/>
      </bottom>
    </border>
    <border>
      <left style="double"/>
      <right style="double"/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hair">
        <color indexed="20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hair">
        <color indexed="20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 style="double"/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double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justify" vertical="top"/>
    </xf>
    <xf numFmtId="3" fontId="6" fillId="0" borderId="13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justify" vertical="top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49" fontId="6" fillId="0" borderId="6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16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14" fontId="1" fillId="0" borderId="18" xfId="0" applyNumberFormat="1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/>
    </xf>
    <xf numFmtId="3" fontId="1" fillId="0" borderId="21" xfId="0" applyNumberFormat="1" applyFont="1" applyFill="1" applyBorder="1" applyAlignment="1">
      <alignment horizontal="right" vertical="top"/>
    </xf>
    <xf numFmtId="3" fontId="1" fillId="0" borderId="22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/>
    </xf>
    <xf numFmtId="1" fontId="1" fillId="0" borderId="19" xfId="0" applyNumberFormat="1" applyFont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right" vertical="top"/>
    </xf>
    <xf numFmtId="0" fontId="1" fillId="0" borderId="23" xfId="0" applyFont="1" applyBorder="1" applyAlignment="1">
      <alignment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top" wrapText="1"/>
    </xf>
    <xf numFmtId="1" fontId="1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3" fontId="1" fillId="0" borderId="22" xfId="0" applyNumberFormat="1" applyFont="1" applyFill="1" applyBorder="1" applyAlignment="1">
      <alignment horizontal="right" vertical="top"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1" fontId="2" fillId="0" borderId="1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3" fontId="2" fillId="0" borderId="22" xfId="0" applyNumberFormat="1" applyFont="1" applyFill="1" applyBorder="1" applyAlignment="1">
      <alignment horizontal="right" vertical="top"/>
    </xf>
    <xf numFmtId="1" fontId="1" fillId="0" borderId="19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1" fontId="2" fillId="0" borderId="19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3" fontId="2" fillId="0" borderId="22" xfId="0" applyNumberFormat="1" applyFont="1" applyFill="1" applyBorder="1" applyAlignment="1">
      <alignment horizontal="right" vertical="top"/>
    </xf>
    <xf numFmtId="3" fontId="1" fillId="0" borderId="18" xfId="0" applyNumberFormat="1" applyFont="1" applyFill="1" applyBorder="1" applyAlignment="1">
      <alignment horizontal="right" vertical="top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49" fontId="1" fillId="0" borderId="2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2" fillId="0" borderId="29" xfId="0" applyFont="1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3" fontId="2" fillId="0" borderId="4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3" fontId="3" fillId="0" borderId="33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1" fillId="0" borderId="33" xfId="0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2" fillId="0" borderId="36" xfId="0" applyFont="1" applyFill="1" applyBorder="1" applyAlignment="1">
      <alignment/>
    </xf>
    <xf numFmtId="49" fontId="1" fillId="0" borderId="36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49" fontId="1" fillId="0" borderId="37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 horizontal="center"/>
    </xf>
    <xf numFmtId="1" fontId="3" fillId="0" borderId="25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wrapText="1"/>
    </xf>
    <xf numFmtId="0" fontId="1" fillId="0" borderId="41" xfId="0" applyFont="1" applyBorder="1" applyAlignment="1">
      <alignment/>
    </xf>
    <xf numFmtId="0" fontId="2" fillId="0" borderId="41" xfId="0" applyFont="1" applyBorder="1" applyAlignment="1">
      <alignment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3" fontId="1" fillId="0" borderId="4" xfId="0" applyNumberFormat="1" applyFont="1" applyBorder="1" applyAlignment="1">
      <alignment horizontal="right"/>
    </xf>
    <xf numFmtId="49" fontId="1" fillId="0" borderId="46" xfId="0" applyNumberFormat="1" applyFont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right" vertical="top"/>
    </xf>
    <xf numFmtId="0" fontId="1" fillId="0" borderId="46" xfId="0" applyFont="1" applyBorder="1" applyAlignment="1">
      <alignment/>
    </xf>
    <xf numFmtId="3" fontId="1" fillId="0" borderId="46" xfId="0" applyNumberFormat="1" applyFont="1" applyFill="1" applyBorder="1" applyAlignment="1">
      <alignment horizontal="right" vertical="top"/>
    </xf>
    <xf numFmtId="49" fontId="3" fillId="0" borderId="1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wrapText="1"/>
    </xf>
    <xf numFmtId="49" fontId="2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/>
    </xf>
    <xf numFmtId="49" fontId="2" fillId="0" borderId="25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0" fontId="2" fillId="2" borderId="57" xfId="0" applyFont="1" applyFill="1" applyBorder="1" applyAlignment="1">
      <alignment/>
    </xf>
    <xf numFmtId="0" fontId="2" fillId="2" borderId="58" xfId="0" applyFont="1" applyFill="1" applyBorder="1" applyAlignment="1">
      <alignment/>
    </xf>
    <xf numFmtId="3" fontId="2" fillId="2" borderId="58" xfId="0" applyNumberFormat="1" applyFont="1" applyFill="1" applyBorder="1" applyAlignment="1">
      <alignment/>
    </xf>
    <xf numFmtId="3" fontId="2" fillId="2" borderId="59" xfId="0" applyNumberFormat="1" applyFont="1" applyFill="1" applyBorder="1" applyAlignment="1">
      <alignment/>
    </xf>
    <xf numFmtId="0" fontId="2" fillId="0" borderId="60" xfId="0" applyFont="1" applyBorder="1" applyAlignment="1">
      <alignment/>
    </xf>
    <xf numFmtId="3" fontId="2" fillId="0" borderId="61" xfId="0" applyNumberFormat="1" applyFont="1" applyBorder="1" applyAlignment="1">
      <alignment/>
    </xf>
    <xf numFmtId="0" fontId="1" fillId="0" borderId="62" xfId="0" applyFont="1" applyBorder="1" applyAlignment="1">
      <alignment/>
    </xf>
    <xf numFmtId="3" fontId="1" fillId="0" borderId="63" xfId="0" applyNumberFormat="1" applyFont="1" applyBorder="1" applyAlignment="1">
      <alignment/>
    </xf>
    <xf numFmtId="0" fontId="2" fillId="3" borderId="57" xfId="0" applyFont="1" applyFill="1" applyBorder="1" applyAlignment="1">
      <alignment/>
    </xf>
    <xf numFmtId="3" fontId="2" fillId="3" borderId="59" xfId="0" applyNumberFormat="1" applyFont="1" applyFill="1" applyBorder="1" applyAlignment="1">
      <alignment/>
    </xf>
    <xf numFmtId="1" fontId="1" fillId="0" borderId="25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vertical="top" wrapText="1"/>
    </xf>
    <xf numFmtId="49" fontId="1" fillId="0" borderId="22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right" vertical="top"/>
    </xf>
    <xf numFmtId="3" fontId="1" fillId="0" borderId="19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/>
    </xf>
    <xf numFmtId="1" fontId="2" fillId="0" borderId="19" xfId="0" applyNumberFormat="1" applyFont="1" applyFill="1" applyBorder="1" applyAlignment="1">
      <alignment horizontal="right" vertical="center"/>
    </xf>
    <xf numFmtId="1" fontId="2" fillId="0" borderId="19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/>
    </xf>
    <xf numFmtId="1" fontId="2" fillId="0" borderId="25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46" xfId="0" applyNumberFormat="1" applyFont="1" applyBorder="1" applyAlignment="1">
      <alignment horizontal="right"/>
    </xf>
    <xf numFmtId="1" fontId="2" fillId="0" borderId="25" xfId="0" applyNumberFormat="1" applyFont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1" fontId="1" fillId="0" borderId="64" xfId="0" applyNumberFormat="1" applyFont="1" applyFill="1" applyBorder="1" applyAlignment="1">
      <alignment horizontal="center"/>
    </xf>
    <xf numFmtId="0" fontId="18" fillId="0" borderId="65" xfId="0" applyFont="1" applyFill="1" applyBorder="1" applyAlignment="1">
      <alignment/>
    </xf>
    <xf numFmtId="1" fontId="19" fillId="0" borderId="66" xfId="0" applyNumberFormat="1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/>
    </xf>
    <xf numFmtId="0" fontId="19" fillId="0" borderId="67" xfId="0" applyFont="1" applyFill="1" applyBorder="1" applyAlignment="1">
      <alignment/>
    </xf>
    <xf numFmtId="3" fontId="20" fillId="0" borderId="67" xfId="0" applyNumberFormat="1" applyFont="1" applyFill="1" applyBorder="1" applyAlignment="1">
      <alignment horizontal="right" vertical="top"/>
    </xf>
    <xf numFmtId="1" fontId="22" fillId="0" borderId="19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/>
    </xf>
    <xf numFmtId="49" fontId="21" fillId="0" borderId="27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right" vertical="top"/>
    </xf>
    <xf numFmtId="1" fontId="22" fillId="0" borderId="2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/>
    </xf>
    <xf numFmtId="49" fontId="20" fillId="0" borderId="25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right" vertical="top"/>
    </xf>
    <xf numFmtId="0" fontId="18" fillId="0" borderId="29" xfId="0" applyFont="1" applyBorder="1" applyAlignment="1">
      <alignment/>
    </xf>
    <xf numFmtId="49" fontId="21" fillId="0" borderId="25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/>
    </xf>
    <xf numFmtId="49" fontId="22" fillId="0" borderId="25" xfId="0" applyNumberFormat="1" applyFont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/>
    </xf>
    <xf numFmtId="3" fontId="20" fillId="0" borderId="25" xfId="0" applyNumberFormat="1" applyFont="1" applyFill="1" applyBorder="1" applyAlignment="1">
      <alignment horizontal="right" vertical="top"/>
    </xf>
    <xf numFmtId="3" fontId="20" fillId="0" borderId="21" xfId="0" applyNumberFormat="1" applyFont="1" applyFill="1" applyBorder="1" applyAlignment="1">
      <alignment horizontal="right" vertical="top"/>
    </xf>
    <xf numFmtId="1" fontId="23" fillId="0" borderId="25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25" fillId="0" borderId="2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right" vertical="top"/>
    </xf>
    <xf numFmtId="1" fontId="22" fillId="0" borderId="25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right" vertical="top"/>
    </xf>
    <xf numFmtId="1" fontId="26" fillId="0" borderId="3" xfId="0" applyNumberFormat="1" applyFont="1" applyFill="1" applyBorder="1" applyAlignment="1">
      <alignment horizontal="center" vertical="center"/>
    </xf>
    <xf numFmtId="0" fontId="26" fillId="0" borderId="6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3" fontId="26" fillId="0" borderId="67" xfId="0" applyNumberFormat="1" applyFont="1" applyFill="1" applyBorder="1" applyAlignment="1">
      <alignment horizontal="right" vertical="top"/>
    </xf>
    <xf numFmtId="1" fontId="26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top"/>
    </xf>
    <xf numFmtId="1" fontId="26" fillId="0" borderId="13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/>
    </xf>
    <xf numFmtId="49" fontId="27" fillId="0" borderId="13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right" vertical="top"/>
    </xf>
    <xf numFmtId="0" fontId="29" fillId="0" borderId="14" xfId="0" applyFont="1" applyBorder="1" applyAlignment="1">
      <alignment/>
    </xf>
    <xf numFmtId="1" fontId="30" fillId="0" borderId="13" xfId="0" applyNumberFormat="1" applyFont="1" applyBorder="1" applyAlignment="1">
      <alignment/>
    </xf>
    <xf numFmtId="1" fontId="30" fillId="0" borderId="64" xfId="0" applyNumberFormat="1" applyFont="1" applyBorder="1" applyAlignment="1">
      <alignment/>
    </xf>
    <xf numFmtId="3" fontId="30" fillId="0" borderId="64" xfId="0" applyNumberFormat="1" applyFont="1" applyFill="1" applyBorder="1" applyAlignment="1">
      <alignment horizontal="right" vertical="top"/>
    </xf>
    <xf numFmtId="0" fontId="31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8" fillId="0" borderId="23" xfId="0" applyFont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20" fillId="0" borderId="67" xfId="0" applyNumberFormat="1" applyFont="1" applyFill="1" applyBorder="1" applyAlignment="1">
      <alignment horizontal="right" vertical="top"/>
    </xf>
    <xf numFmtId="49" fontId="2" fillId="0" borderId="21" xfId="0" applyNumberFormat="1" applyFont="1" applyFill="1" applyBorder="1" applyAlignment="1">
      <alignment horizontal="right" vertical="top"/>
    </xf>
    <xf numFmtId="49" fontId="1" fillId="0" borderId="22" xfId="0" applyNumberFormat="1" applyFont="1" applyFill="1" applyBorder="1" applyAlignment="1">
      <alignment horizontal="right" vertical="top"/>
    </xf>
    <xf numFmtId="49" fontId="21" fillId="0" borderId="22" xfId="0" applyNumberFormat="1" applyFont="1" applyFill="1" applyBorder="1" applyAlignment="1">
      <alignment horizontal="right" vertical="top"/>
    </xf>
    <xf numFmtId="49" fontId="2" fillId="0" borderId="22" xfId="0" applyNumberFormat="1" applyFont="1" applyFill="1" applyBorder="1" applyAlignment="1">
      <alignment horizontal="right" vertical="top"/>
    </xf>
    <xf numFmtId="49" fontId="20" fillId="0" borderId="22" xfId="0" applyNumberFormat="1" applyFont="1" applyFill="1" applyBorder="1" applyAlignment="1">
      <alignment horizontal="right" vertical="top"/>
    </xf>
    <xf numFmtId="49" fontId="1" fillId="0" borderId="22" xfId="0" applyNumberFormat="1" applyFont="1" applyFill="1" applyBorder="1" applyAlignment="1">
      <alignment horizontal="right" vertical="top"/>
    </xf>
    <xf numFmtId="49" fontId="2" fillId="0" borderId="22" xfId="0" applyNumberFormat="1" applyFont="1" applyFill="1" applyBorder="1" applyAlignment="1">
      <alignment horizontal="right" vertical="top"/>
    </xf>
    <xf numFmtId="49" fontId="20" fillId="0" borderId="25" xfId="0" applyNumberFormat="1" applyFont="1" applyFill="1" applyBorder="1" applyAlignment="1">
      <alignment horizontal="right" vertical="top"/>
    </xf>
    <xf numFmtId="49" fontId="5" fillId="0" borderId="18" xfId="0" applyNumberFormat="1" applyFont="1" applyFill="1" applyBorder="1" applyAlignment="1">
      <alignment horizontal="right" vertical="top"/>
    </xf>
    <xf numFmtId="49" fontId="3" fillId="0" borderId="21" xfId="0" applyNumberFormat="1" applyFont="1" applyFill="1" applyBorder="1" applyAlignment="1">
      <alignment horizontal="right" vertical="top"/>
    </xf>
    <xf numFmtId="49" fontId="2" fillId="0" borderId="25" xfId="0" applyNumberFormat="1" applyFont="1" applyFill="1" applyBorder="1" applyAlignment="1">
      <alignment horizontal="right" vertical="top"/>
    </xf>
    <xf numFmtId="49" fontId="1" fillId="0" borderId="46" xfId="0" applyNumberFormat="1" applyFont="1" applyFill="1" applyBorder="1" applyAlignment="1">
      <alignment horizontal="right" vertical="top"/>
    </xf>
    <xf numFmtId="49" fontId="26" fillId="0" borderId="1" xfId="0" applyNumberFormat="1" applyFont="1" applyFill="1" applyBorder="1" applyAlignment="1">
      <alignment horizontal="right" vertical="top"/>
    </xf>
    <xf numFmtId="49" fontId="1" fillId="0" borderId="21" xfId="0" applyNumberFormat="1" applyFont="1" applyFill="1" applyBorder="1" applyAlignment="1">
      <alignment horizontal="right" vertical="top"/>
    </xf>
    <xf numFmtId="49" fontId="1" fillId="0" borderId="2" xfId="0" applyNumberFormat="1" applyFont="1" applyFill="1" applyBorder="1" applyAlignment="1">
      <alignment horizontal="right" vertical="top"/>
    </xf>
    <xf numFmtId="49" fontId="1" fillId="0" borderId="19" xfId="0" applyNumberFormat="1" applyFont="1" applyFill="1" applyBorder="1" applyAlignment="1">
      <alignment horizontal="right" vertical="top"/>
    </xf>
    <xf numFmtId="49" fontId="26" fillId="0" borderId="13" xfId="0" applyNumberFormat="1" applyFont="1" applyFill="1" applyBorder="1" applyAlignment="1">
      <alignment horizontal="right" vertical="top"/>
    </xf>
    <xf numFmtId="49" fontId="24" fillId="0" borderId="18" xfId="0" applyNumberFormat="1" applyFont="1" applyFill="1" applyBorder="1" applyAlignment="1">
      <alignment horizontal="right" vertical="top"/>
    </xf>
    <xf numFmtId="49" fontId="24" fillId="0" borderId="21" xfId="0" applyNumberFormat="1" applyFont="1" applyFill="1" applyBorder="1" applyAlignment="1">
      <alignment horizontal="right" vertical="top"/>
    </xf>
    <xf numFmtId="49" fontId="1" fillId="0" borderId="18" xfId="0" applyNumberFormat="1" applyFont="1" applyFill="1" applyBorder="1" applyAlignment="1">
      <alignment horizontal="right" vertical="top"/>
    </xf>
    <xf numFmtId="49" fontId="22" fillId="0" borderId="25" xfId="0" applyNumberFormat="1" applyFont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3" fontId="1" fillId="0" borderId="68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64" xfId="0" applyNumberFormat="1" applyFont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64" xfId="0" applyNumberFormat="1" applyFont="1" applyFill="1" applyBorder="1" applyAlignment="1">
      <alignment horizontal="center"/>
    </xf>
    <xf numFmtId="49" fontId="32" fillId="0" borderId="1" xfId="0" applyNumberFormat="1" applyFont="1" applyFill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justify" vertical="top"/>
    </xf>
    <xf numFmtId="3" fontId="2" fillId="0" borderId="44" xfId="0" applyNumberFormat="1" applyFont="1" applyBorder="1" applyAlignment="1">
      <alignment/>
    </xf>
    <xf numFmtId="0" fontId="3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workbookViewId="0" topLeftCell="A1">
      <selection activeCell="B23" sqref="B23"/>
    </sheetView>
  </sheetViews>
  <sheetFormatPr defaultColWidth="9.00390625" defaultRowHeight="12.75"/>
  <cols>
    <col min="1" max="1" width="4.00390625" style="0" customWidth="1"/>
    <col min="2" max="2" width="42.625" style="0" customWidth="1"/>
    <col min="3" max="3" width="4.875" style="0" customWidth="1"/>
    <col min="4" max="4" width="5.875" style="0" customWidth="1"/>
    <col min="5" max="5" width="4.625" style="0" customWidth="1"/>
    <col min="6" max="6" width="11.875" style="0" customWidth="1"/>
    <col min="7" max="7" width="11.75390625" style="0" customWidth="1"/>
    <col min="8" max="8" width="10.125" style="0" customWidth="1"/>
    <col min="9" max="9" width="11.00390625" style="0" customWidth="1"/>
    <col min="10" max="10" width="10.875" style="0" customWidth="1"/>
  </cols>
  <sheetData>
    <row r="1" ht="12.75">
      <c r="B1" s="54" t="s">
        <v>661</v>
      </c>
    </row>
    <row r="2" ht="12.75">
      <c r="B2" s="54" t="s">
        <v>106</v>
      </c>
    </row>
    <row r="3" ht="12.75">
      <c r="B3" s="54" t="s">
        <v>662</v>
      </c>
    </row>
    <row r="4" spans="1:10" ht="15">
      <c r="A4" s="57"/>
      <c r="B4" s="58"/>
      <c r="C4" s="59" t="s">
        <v>323</v>
      </c>
      <c r="D4" s="59"/>
      <c r="E4" s="60"/>
      <c r="F4" s="60"/>
      <c r="G4" s="60"/>
      <c r="H4" s="60"/>
      <c r="I4" s="60"/>
      <c r="J4" s="60"/>
    </row>
    <row r="5" spans="1:10" ht="13.5" thickBot="1">
      <c r="A5" s="57"/>
      <c r="B5" s="61"/>
      <c r="C5" s="62"/>
      <c r="D5" s="62"/>
      <c r="E5" s="63"/>
      <c r="F5" s="63"/>
      <c r="G5" s="63"/>
      <c r="H5" s="63"/>
      <c r="I5" s="63"/>
      <c r="J5" s="63"/>
    </row>
    <row r="6" spans="1:10" ht="14.25" thickBot="1" thickTop="1">
      <c r="A6" s="64"/>
      <c r="B6" s="65" t="s">
        <v>442</v>
      </c>
      <c r="C6" s="66"/>
      <c r="D6" s="208"/>
      <c r="E6" s="67"/>
      <c r="F6" s="368" t="s">
        <v>567</v>
      </c>
      <c r="G6" s="369" t="s">
        <v>574</v>
      </c>
      <c r="H6" s="369" t="s">
        <v>575</v>
      </c>
      <c r="I6" s="369" t="s">
        <v>245</v>
      </c>
      <c r="J6" s="370" t="s">
        <v>245</v>
      </c>
    </row>
    <row r="7" spans="1:10" ht="13.5" thickTop="1">
      <c r="A7" s="68"/>
      <c r="B7" s="69"/>
      <c r="C7" s="108" t="s">
        <v>444</v>
      </c>
      <c r="D7" s="209" t="s">
        <v>243</v>
      </c>
      <c r="E7" s="70" t="s">
        <v>107</v>
      </c>
      <c r="F7" s="70" t="s">
        <v>443</v>
      </c>
      <c r="G7" s="70" t="s">
        <v>103</v>
      </c>
      <c r="H7" s="70" t="s">
        <v>245</v>
      </c>
      <c r="I7" s="70" t="s">
        <v>245</v>
      </c>
      <c r="J7" s="70" t="s">
        <v>53</v>
      </c>
    </row>
    <row r="8" spans="1:10" ht="13.5" thickBot="1">
      <c r="A8" s="68"/>
      <c r="B8" s="69" t="s">
        <v>244</v>
      </c>
      <c r="C8" s="131" t="s">
        <v>245</v>
      </c>
      <c r="D8" s="210"/>
      <c r="E8" s="72"/>
      <c r="F8" s="72" t="s">
        <v>324</v>
      </c>
      <c r="G8" s="72" t="s">
        <v>104</v>
      </c>
      <c r="H8" s="72" t="s">
        <v>658</v>
      </c>
      <c r="I8" s="72" t="s">
        <v>659</v>
      </c>
      <c r="J8" s="72" t="s">
        <v>54</v>
      </c>
    </row>
    <row r="9" spans="1:10" ht="14.25" thickBot="1" thickTop="1">
      <c r="A9" s="153">
        <v>1</v>
      </c>
      <c r="B9" s="272">
        <v>2</v>
      </c>
      <c r="C9" s="273">
        <v>3</v>
      </c>
      <c r="D9" s="274">
        <v>4</v>
      </c>
      <c r="E9" s="275">
        <v>5</v>
      </c>
      <c r="F9" s="275">
        <v>6</v>
      </c>
      <c r="G9" s="275">
        <v>7</v>
      </c>
      <c r="H9" s="275">
        <v>8</v>
      </c>
      <c r="I9" s="275">
        <v>9</v>
      </c>
      <c r="J9" s="275">
        <v>10</v>
      </c>
    </row>
    <row r="10" spans="1:10" ht="16.5" thickBot="1" thickTop="1">
      <c r="A10" s="315" t="s">
        <v>445</v>
      </c>
      <c r="B10" s="316" t="s">
        <v>267</v>
      </c>
      <c r="C10" s="317"/>
      <c r="D10" s="318"/>
      <c r="E10" s="319"/>
      <c r="F10" s="319">
        <f>SUM(F11+F24+F42+F56+F78+F87+F93+F102)</f>
        <v>13190669</v>
      </c>
      <c r="G10" s="319">
        <f>SUM(G11+G24+G42+G56+G78+G87+G93+G102)</f>
        <v>12762560</v>
      </c>
      <c r="H10" s="319">
        <f>SUM(H11+H24+H42+H56+H78+H87+H93+H102)</f>
        <v>91800</v>
      </c>
      <c r="I10" s="319">
        <f>SUM(I11+I24+I42+I56+I78+I87+I93+I102)</f>
        <v>41000</v>
      </c>
      <c r="J10" s="319">
        <f>SUM(J11+J24+J42+J56+J78+J87+J93+J102)</f>
        <v>295309</v>
      </c>
    </row>
    <row r="11" spans="1:10" ht="16.5" thickTop="1">
      <c r="A11" s="277" t="s">
        <v>219</v>
      </c>
      <c r="B11" s="276" t="s">
        <v>469</v>
      </c>
      <c r="C11" s="278"/>
      <c r="D11" s="279"/>
      <c r="E11" s="337"/>
      <c r="F11" s="280">
        <f>F12</f>
        <v>5766917</v>
      </c>
      <c r="G11" s="280">
        <f>G12</f>
        <v>5766917</v>
      </c>
      <c r="H11" s="280">
        <f>H12</f>
        <v>0</v>
      </c>
      <c r="I11" s="280">
        <f>I12</f>
        <v>0</v>
      </c>
      <c r="J11" s="280">
        <f>J12</f>
        <v>0</v>
      </c>
    </row>
    <row r="12" spans="1:10" ht="12.75">
      <c r="A12" s="81" t="s">
        <v>245</v>
      </c>
      <c r="B12" s="88" t="s">
        <v>510</v>
      </c>
      <c r="C12" s="117" t="s">
        <v>519</v>
      </c>
      <c r="D12" s="214"/>
      <c r="E12" s="338"/>
      <c r="F12" s="79">
        <f>SUM(F15:F16)</f>
        <v>5766917</v>
      </c>
      <c r="G12" s="79">
        <f>SUM(G15:G16)</f>
        <v>5766917</v>
      </c>
      <c r="H12" s="79">
        <f>SUM(H15:H23)</f>
        <v>0</v>
      </c>
      <c r="I12" s="79">
        <f>SUM(I15:I23)</f>
        <v>0</v>
      </c>
      <c r="J12" s="79">
        <f>SUM(J15:J23)</f>
        <v>0</v>
      </c>
    </row>
    <row r="13" spans="1:10" ht="12.75">
      <c r="A13" s="81"/>
      <c r="B13" s="88" t="s">
        <v>511</v>
      </c>
      <c r="C13" s="117"/>
      <c r="D13" s="214"/>
      <c r="E13" s="338"/>
      <c r="F13" s="79"/>
      <c r="G13" s="79"/>
      <c r="H13" s="79"/>
      <c r="I13" s="79"/>
      <c r="J13" s="79"/>
    </row>
    <row r="14" spans="1:10" ht="12.75">
      <c r="A14" s="81"/>
      <c r="B14" s="88" t="s">
        <v>325</v>
      </c>
      <c r="C14" s="117"/>
      <c r="D14" s="214"/>
      <c r="E14" s="338"/>
      <c r="F14" s="79"/>
      <c r="G14" s="79"/>
      <c r="H14" s="79"/>
      <c r="I14" s="79"/>
      <c r="J14" s="79"/>
    </row>
    <row r="15" spans="1:10" ht="12.75">
      <c r="A15" s="262">
        <v>1</v>
      </c>
      <c r="B15" s="89" t="s">
        <v>143</v>
      </c>
      <c r="C15" s="119"/>
      <c r="D15" s="124" t="s">
        <v>179</v>
      </c>
      <c r="E15" s="339" t="s">
        <v>112</v>
      </c>
      <c r="F15" s="76">
        <v>29700</v>
      </c>
      <c r="G15" s="76">
        <v>29700</v>
      </c>
      <c r="H15" s="76"/>
      <c r="I15" s="76"/>
      <c r="J15" s="76"/>
    </row>
    <row r="16" spans="1:10" ht="38.25">
      <c r="A16" s="262">
        <v>2</v>
      </c>
      <c r="B16" s="359" t="s">
        <v>144</v>
      </c>
      <c r="C16" s="119"/>
      <c r="D16" s="124" t="s">
        <v>110</v>
      </c>
      <c r="E16" s="339"/>
      <c r="F16" s="76">
        <f>SUM(F17:F23)</f>
        <v>5737217</v>
      </c>
      <c r="G16" s="76">
        <f>SUM(G17:G23)</f>
        <v>5737217</v>
      </c>
      <c r="H16" s="76"/>
      <c r="I16" s="76"/>
      <c r="J16" s="76"/>
    </row>
    <row r="17" spans="1:10" ht="12.75">
      <c r="A17" s="73"/>
      <c r="B17" s="222" t="s">
        <v>457</v>
      </c>
      <c r="C17" s="112"/>
      <c r="D17" s="113" t="s">
        <v>245</v>
      </c>
      <c r="E17" s="339" t="s">
        <v>113</v>
      </c>
      <c r="F17" s="76">
        <v>4426110</v>
      </c>
      <c r="G17" s="76">
        <v>4426110</v>
      </c>
      <c r="H17" s="76"/>
      <c r="I17" s="76"/>
      <c r="J17" s="76"/>
    </row>
    <row r="18" spans="1:10" ht="12.75">
      <c r="A18" s="73"/>
      <c r="B18" s="127" t="s">
        <v>455</v>
      </c>
      <c r="C18" s="113"/>
      <c r="D18" s="113" t="s">
        <v>245</v>
      </c>
      <c r="E18" s="339" t="s">
        <v>114</v>
      </c>
      <c r="F18" s="76">
        <v>514499</v>
      </c>
      <c r="G18" s="76">
        <v>514499</v>
      </c>
      <c r="H18" s="76"/>
      <c r="I18" s="76"/>
      <c r="J18" s="76"/>
    </row>
    <row r="19" spans="1:10" ht="12.75">
      <c r="A19" s="73"/>
      <c r="B19" s="80" t="s">
        <v>456</v>
      </c>
      <c r="C19" s="113"/>
      <c r="D19" s="113" t="s">
        <v>245</v>
      </c>
      <c r="E19" s="339" t="s">
        <v>115</v>
      </c>
      <c r="F19" s="76">
        <v>55023</v>
      </c>
      <c r="G19" s="76">
        <v>55023</v>
      </c>
      <c r="H19" s="76"/>
      <c r="I19" s="76"/>
      <c r="J19" s="76"/>
    </row>
    <row r="20" spans="1:10" ht="12.75">
      <c r="A20" s="73"/>
      <c r="B20" s="80" t="s">
        <v>458</v>
      </c>
      <c r="C20" s="113"/>
      <c r="D20" s="113" t="s">
        <v>245</v>
      </c>
      <c r="E20" s="339" t="s">
        <v>116</v>
      </c>
      <c r="F20" s="76">
        <v>379335</v>
      </c>
      <c r="G20" s="76">
        <v>379335</v>
      </c>
      <c r="H20" s="76"/>
      <c r="I20" s="76"/>
      <c r="J20" s="76"/>
    </row>
    <row r="21" spans="1:10" ht="12.75">
      <c r="A21" s="73"/>
      <c r="B21" s="80" t="s">
        <v>512</v>
      </c>
      <c r="C21" s="113"/>
      <c r="D21" s="113" t="s">
        <v>245</v>
      </c>
      <c r="E21" s="339" t="s">
        <v>118</v>
      </c>
      <c r="F21" s="76">
        <v>330500</v>
      </c>
      <c r="G21" s="76">
        <v>330500</v>
      </c>
      <c r="H21" s="76"/>
      <c r="I21" s="76"/>
      <c r="J21" s="76"/>
    </row>
    <row r="22" spans="1:10" ht="12.75">
      <c r="A22" s="73"/>
      <c r="B22" s="80" t="s">
        <v>459</v>
      </c>
      <c r="C22" s="113"/>
      <c r="D22" s="113" t="s">
        <v>245</v>
      </c>
      <c r="E22" s="339" t="s">
        <v>117</v>
      </c>
      <c r="F22" s="76">
        <v>20000</v>
      </c>
      <c r="G22" s="76">
        <v>20000</v>
      </c>
      <c r="H22" s="76"/>
      <c r="I22" s="76"/>
      <c r="J22" s="76"/>
    </row>
    <row r="23" spans="1:10" ht="12.75">
      <c r="A23" s="73"/>
      <c r="B23" s="80" t="s">
        <v>461</v>
      </c>
      <c r="C23" s="113"/>
      <c r="D23" s="113" t="s">
        <v>245</v>
      </c>
      <c r="E23" s="339" t="s">
        <v>119</v>
      </c>
      <c r="F23" s="76">
        <v>11750</v>
      </c>
      <c r="G23" s="76">
        <v>11750</v>
      </c>
      <c r="H23" s="76"/>
      <c r="I23" s="76"/>
      <c r="J23" s="76"/>
    </row>
    <row r="24" spans="1:10" ht="15.75">
      <c r="A24" s="281" t="s">
        <v>220</v>
      </c>
      <c r="B24" s="282" t="s">
        <v>470</v>
      </c>
      <c r="C24" s="283"/>
      <c r="D24" s="284"/>
      <c r="E24" s="340"/>
      <c r="F24" s="285">
        <f>SUM(F25+F36+F38+F40)</f>
        <v>889565</v>
      </c>
      <c r="G24" s="285">
        <f>SUM(G25+G36+G38+G40)</f>
        <v>612600</v>
      </c>
      <c r="H24" s="285">
        <f>SUM(H25+H36+H38+H40)</f>
        <v>0</v>
      </c>
      <c r="I24" s="285">
        <f>SUM(I25+I36+I38+I40)</f>
        <v>41000</v>
      </c>
      <c r="J24" s="285">
        <f>SUM(J25+J36+J38+J40)</f>
        <v>235965</v>
      </c>
    </row>
    <row r="25" spans="1:10" ht="12.75">
      <c r="A25" s="262">
        <v>1</v>
      </c>
      <c r="B25" s="88" t="s">
        <v>510</v>
      </c>
      <c r="C25" s="117" t="s">
        <v>519</v>
      </c>
      <c r="D25" s="214"/>
      <c r="E25" s="338"/>
      <c r="F25" s="79">
        <f>SUM(F28+F34+F35)</f>
        <v>364600</v>
      </c>
      <c r="G25" s="79">
        <f>SUM(G28+G34+G35)</f>
        <v>364600</v>
      </c>
      <c r="H25" s="79">
        <f>SUM(H28+H34+H35)</f>
        <v>0</v>
      </c>
      <c r="I25" s="79">
        <f>SUM(I28+I34+I35)</f>
        <v>0</v>
      </c>
      <c r="J25" s="79">
        <f>SUM(J28+J34+J35)</f>
        <v>0</v>
      </c>
    </row>
    <row r="26" spans="1:10" ht="12.75">
      <c r="A26" s="262"/>
      <c r="B26" s="88" t="s">
        <v>511</v>
      </c>
      <c r="C26" s="117"/>
      <c r="D26" s="214"/>
      <c r="E26" s="338"/>
      <c r="F26" s="79"/>
      <c r="G26" s="79"/>
      <c r="H26" s="79"/>
      <c r="I26" s="79"/>
      <c r="J26" s="79"/>
    </row>
    <row r="27" spans="1:10" ht="12.75">
      <c r="A27" s="262"/>
      <c r="B27" s="88" t="s">
        <v>325</v>
      </c>
      <c r="C27" s="117"/>
      <c r="D27" s="214"/>
      <c r="E27" s="338"/>
      <c r="F27" s="79"/>
      <c r="G27" s="79"/>
      <c r="H27" s="79"/>
      <c r="I27" s="79"/>
      <c r="J27" s="79"/>
    </row>
    <row r="28" spans="1:10" ht="38.25">
      <c r="A28" s="93" t="s">
        <v>282</v>
      </c>
      <c r="B28" s="359" t="s">
        <v>144</v>
      </c>
      <c r="C28" s="119"/>
      <c r="D28" s="124" t="s">
        <v>110</v>
      </c>
      <c r="E28" s="339"/>
      <c r="F28" s="76">
        <f>SUM(F29:F33)</f>
        <v>74600</v>
      </c>
      <c r="G28" s="76">
        <f>SUM(G29:G33)</f>
        <v>74600</v>
      </c>
      <c r="H28" s="76">
        <f>SUM(H29:H33)</f>
        <v>0</v>
      </c>
      <c r="I28" s="76">
        <f>SUM(I29:I33)</f>
        <v>0</v>
      </c>
      <c r="J28" s="76">
        <f>SUM(J29:J33)</f>
        <v>0</v>
      </c>
    </row>
    <row r="29" spans="1:10" ht="12.75">
      <c r="A29" s="73"/>
      <c r="B29" s="80" t="s">
        <v>513</v>
      </c>
      <c r="C29" s="113"/>
      <c r="D29" s="113" t="s">
        <v>245</v>
      </c>
      <c r="E29" s="339" t="s">
        <v>121</v>
      </c>
      <c r="F29" s="76">
        <v>39500</v>
      </c>
      <c r="G29" s="76">
        <v>39500</v>
      </c>
      <c r="H29" s="76"/>
      <c r="I29" s="76"/>
      <c r="J29" s="76"/>
    </row>
    <row r="30" spans="1:10" ht="12.75">
      <c r="A30" s="73"/>
      <c r="B30" s="80" t="s">
        <v>514</v>
      </c>
      <c r="C30" s="113"/>
      <c r="D30" s="113" t="s">
        <v>245</v>
      </c>
      <c r="E30" s="339" t="s">
        <v>122</v>
      </c>
      <c r="F30" s="76">
        <v>10500</v>
      </c>
      <c r="G30" s="76">
        <v>10500</v>
      </c>
      <c r="H30" s="76"/>
      <c r="I30" s="76"/>
      <c r="J30" s="76"/>
    </row>
    <row r="31" spans="1:10" ht="12.75">
      <c r="A31" s="73"/>
      <c r="B31" s="80" t="s">
        <v>515</v>
      </c>
      <c r="C31" s="113"/>
      <c r="D31" s="113" t="s">
        <v>245</v>
      </c>
      <c r="E31" s="339" t="s">
        <v>123</v>
      </c>
      <c r="F31" s="76">
        <v>3300</v>
      </c>
      <c r="G31" s="76">
        <v>3300</v>
      </c>
      <c r="H31" s="76"/>
      <c r="I31" s="76"/>
      <c r="J31" s="76"/>
    </row>
    <row r="32" spans="1:10" ht="12.75">
      <c r="A32" s="73"/>
      <c r="B32" s="80" t="s">
        <v>508</v>
      </c>
      <c r="C32" s="113"/>
      <c r="D32" s="113" t="s">
        <v>245</v>
      </c>
      <c r="E32" s="339" t="s">
        <v>123</v>
      </c>
      <c r="F32" s="76">
        <v>20000</v>
      </c>
      <c r="G32" s="76">
        <v>20000</v>
      </c>
      <c r="H32" s="76"/>
      <c r="I32" s="76"/>
      <c r="J32" s="76"/>
    </row>
    <row r="33" spans="1:10" ht="12.75">
      <c r="A33" s="73"/>
      <c r="B33" s="80" t="s">
        <v>543</v>
      </c>
      <c r="C33" s="113"/>
      <c r="D33" s="113" t="s">
        <v>245</v>
      </c>
      <c r="E33" s="339" t="s">
        <v>126</v>
      </c>
      <c r="F33" s="76">
        <v>1300</v>
      </c>
      <c r="G33" s="76">
        <v>1300</v>
      </c>
      <c r="H33" s="76"/>
      <c r="I33" s="76"/>
      <c r="J33" s="76"/>
    </row>
    <row r="34" spans="1:10" ht="12.75">
      <c r="A34" s="73" t="s">
        <v>284</v>
      </c>
      <c r="B34" s="80" t="s">
        <v>462</v>
      </c>
      <c r="C34" s="113"/>
      <c r="D34" s="132" t="s">
        <v>180</v>
      </c>
      <c r="E34" s="339" t="s">
        <v>120</v>
      </c>
      <c r="F34" s="76">
        <v>230000</v>
      </c>
      <c r="G34" s="76">
        <v>230000</v>
      </c>
      <c r="H34" s="76"/>
      <c r="I34" s="76"/>
      <c r="J34" s="76"/>
    </row>
    <row r="35" spans="1:10" ht="12.75">
      <c r="A35" s="73" t="s">
        <v>34</v>
      </c>
      <c r="B35" s="77" t="s">
        <v>450</v>
      </c>
      <c r="C35" s="115"/>
      <c r="D35" s="212" t="s">
        <v>181</v>
      </c>
      <c r="E35" s="339" t="s">
        <v>124</v>
      </c>
      <c r="F35" s="76">
        <v>60000</v>
      </c>
      <c r="G35" s="76">
        <v>60000</v>
      </c>
      <c r="H35" s="76"/>
      <c r="I35" s="76"/>
      <c r="J35" s="76"/>
    </row>
    <row r="36" spans="1:10" ht="12.75">
      <c r="A36" s="255">
        <v>2</v>
      </c>
      <c r="B36" s="128" t="s">
        <v>471</v>
      </c>
      <c r="C36" s="121" t="s">
        <v>371</v>
      </c>
      <c r="D36" s="121"/>
      <c r="E36" s="341"/>
      <c r="F36" s="97">
        <f>F37</f>
        <v>235965</v>
      </c>
      <c r="G36" s="97">
        <f>G37</f>
        <v>0</v>
      </c>
      <c r="H36" s="97">
        <f>H37</f>
        <v>0</v>
      </c>
      <c r="I36" s="97">
        <f>I37</f>
        <v>0</v>
      </c>
      <c r="J36" s="97">
        <f>J37</f>
        <v>235965</v>
      </c>
    </row>
    <row r="37" spans="1:10" ht="12.75">
      <c r="A37" s="73"/>
      <c r="B37" s="87" t="s">
        <v>142</v>
      </c>
      <c r="C37" s="112" t="s">
        <v>245</v>
      </c>
      <c r="D37" s="113" t="s">
        <v>378</v>
      </c>
      <c r="E37" s="339" t="s">
        <v>537</v>
      </c>
      <c r="F37" s="76">
        <v>235965</v>
      </c>
      <c r="G37" s="76"/>
      <c r="H37" s="76"/>
      <c r="I37" s="76"/>
      <c r="J37" s="76">
        <v>235965</v>
      </c>
    </row>
    <row r="38" spans="1:10" ht="12.75">
      <c r="A38" s="255">
        <v>3</v>
      </c>
      <c r="B38" s="86" t="s">
        <v>468</v>
      </c>
      <c r="C38" s="116" t="s">
        <v>400</v>
      </c>
      <c r="D38" s="121"/>
      <c r="E38" s="341"/>
      <c r="F38" s="97">
        <f>F39</f>
        <v>248000</v>
      </c>
      <c r="G38" s="97">
        <f>G39</f>
        <v>248000</v>
      </c>
      <c r="H38" s="97">
        <f>H39</f>
        <v>0</v>
      </c>
      <c r="I38" s="97">
        <f>I39</f>
        <v>0</v>
      </c>
      <c r="J38" s="97">
        <f>J39</f>
        <v>0</v>
      </c>
    </row>
    <row r="39" spans="1:10" ht="12.75">
      <c r="A39" s="73"/>
      <c r="B39" s="87" t="s">
        <v>140</v>
      </c>
      <c r="C39" s="112" t="s">
        <v>245</v>
      </c>
      <c r="D39" s="113" t="s">
        <v>402</v>
      </c>
      <c r="E39" s="339" t="s">
        <v>125</v>
      </c>
      <c r="F39" s="76">
        <v>248000</v>
      </c>
      <c r="G39" s="76">
        <v>248000</v>
      </c>
      <c r="H39" s="76"/>
      <c r="I39" s="76"/>
      <c r="J39" s="76"/>
    </row>
    <row r="40" spans="1:10" ht="12.75">
      <c r="A40" s="262">
        <v>4</v>
      </c>
      <c r="B40" s="88" t="s">
        <v>326</v>
      </c>
      <c r="C40" s="117" t="s">
        <v>327</v>
      </c>
      <c r="D40" s="114"/>
      <c r="E40" s="338"/>
      <c r="F40" s="79">
        <f>F41</f>
        <v>41000</v>
      </c>
      <c r="G40" s="79">
        <f>G41</f>
        <v>0</v>
      </c>
      <c r="H40" s="79">
        <f>H41</f>
        <v>0</v>
      </c>
      <c r="I40" s="79">
        <f>I41</f>
        <v>41000</v>
      </c>
      <c r="J40" s="79">
        <f>J41</f>
        <v>0</v>
      </c>
    </row>
    <row r="41" spans="1:10" ht="12.75">
      <c r="A41" s="81"/>
      <c r="B41" s="89" t="s">
        <v>141</v>
      </c>
      <c r="C41" s="117"/>
      <c r="D41" s="124" t="s">
        <v>89</v>
      </c>
      <c r="E41" s="339" t="s">
        <v>127</v>
      </c>
      <c r="F41" s="76">
        <v>41000</v>
      </c>
      <c r="G41" s="76"/>
      <c r="H41" s="76"/>
      <c r="I41" s="76">
        <v>41000</v>
      </c>
      <c r="J41" s="76"/>
    </row>
    <row r="42" spans="1:10" ht="15.75">
      <c r="A42" s="286" t="s">
        <v>221</v>
      </c>
      <c r="B42" s="287" t="s">
        <v>472</v>
      </c>
      <c r="C42" s="288"/>
      <c r="D42" s="289"/>
      <c r="E42" s="342"/>
      <c r="F42" s="290">
        <f>SUM(F43+F45)</f>
        <v>1749759</v>
      </c>
      <c r="G42" s="290">
        <f>SUM(G43+G45)</f>
        <v>1749759</v>
      </c>
      <c r="H42" s="290">
        <f>SUM(H43+H45)</f>
        <v>0</v>
      </c>
      <c r="I42" s="290">
        <f>SUM(I43+I45)</f>
        <v>0</v>
      </c>
      <c r="J42" s="290">
        <f>SUM(J43+J45)</f>
        <v>0</v>
      </c>
    </row>
    <row r="43" spans="1:10" ht="12.75">
      <c r="A43" s="255">
        <v>1</v>
      </c>
      <c r="B43" s="96" t="s">
        <v>539</v>
      </c>
      <c r="C43" s="116" t="s">
        <v>541</v>
      </c>
      <c r="D43" s="211"/>
      <c r="E43" s="341"/>
      <c r="F43" s="97">
        <f>F44</f>
        <v>3253</v>
      </c>
      <c r="G43" s="97">
        <f>G44</f>
        <v>3253</v>
      </c>
      <c r="H43" s="97">
        <f>H44</f>
        <v>0</v>
      </c>
      <c r="I43" s="97">
        <f>I44</f>
        <v>0</v>
      </c>
      <c r="J43" s="97">
        <f>J44</f>
        <v>0</v>
      </c>
    </row>
    <row r="44" spans="1:10" ht="12.75">
      <c r="A44" s="73"/>
      <c r="B44" s="77" t="s">
        <v>542</v>
      </c>
      <c r="C44" s="112"/>
      <c r="D44" s="113" t="s">
        <v>540</v>
      </c>
      <c r="E44" s="339" t="s">
        <v>128</v>
      </c>
      <c r="F44" s="76">
        <v>3253</v>
      </c>
      <c r="G44" s="76">
        <v>3253</v>
      </c>
      <c r="H44" s="76"/>
      <c r="I44" s="76"/>
      <c r="J44" s="76"/>
    </row>
    <row r="45" spans="1:10" ht="15.75" customHeight="1">
      <c r="A45" s="262">
        <v>2</v>
      </c>
      <c r="B45" s="82" t="s">
        <v>467</v>
      </c>
      <c r="C45" s="114" t="s">
        <v>309</v>
      </c>
      <c r="D45" s="213"/>
      <c r="E45" s="338"/>
      <c r="F45" s="79">
        <f>SUM(F46)</f>
        <v>1746506</v>
      </c>
      <c r="G45" s="79">
        <f>SUM(G46)</f>
        <v>1746506</v>
      </c>
      <c r="H45" s="79">
        <f>SUM(H46)</f>
        <v>0</v>
      </c>
      <c r="I45" s="79">
        <f>SUM(I46)</f>
        <v>0</v>
      </c>
      <c r="J45" s="79">
        <f>SUM(J46)</f>
        <v>0</v>
      </c>
    </row>
    <row r="46" spans="1:10" ht="15.75" customHeight="1">
      <c r="A46" s="81"/>
      <c r="B46" s="241" t="s">
        <v>259</v>
      </c>
      <c r="C46" s="124"/>
      <c r="D46" s="242" t="s">
        <v>311</v>
      </c>
      <c r="E46" s="339"/>
      <c r="F46" s="76">
        <f>SUM(F47:F55)</f>
        <v>1746506</v>
      </c>
      <c r="G46" s="76">
        <f>SUM(G47:G55)</f>
        <v>1746506</v>
      </c>
      <c r="H46" s="76">
        <f>SUM(H47:H55)</f>
        <v>0</v>
      </c>
      <c r="I46" s="76">
        <f>SUM(I47:I55)</f>
        <v>0</v>
      </c>
      <c r="J46" s="76">
        <f>SUM(J47:J55)</f>
        <v>0</v>
      </c>
    </row>
    <row r="47" spans="1:10" ht="12.75">
      <c r="A47" s="83"/>
      <c r="B47" s="84" t="s">
        <v>190</v>
      </c>
      <c r="C47" s="113"/>
      <c r="D47" s="132" t="s">
        <v>245</v>
      </c>
      <c r="E47" s="343" t="s">
        <v>128</v>
      </c>
      <c r="F47" s="85">
        <v>64000</v>
      </c>
      <c r="G47" s="85">
        <v>64000</v>
      </c>
      <c r="H47" s="85"/>
      <c r="I47" s="85"/>
      <c r="J47" s="85"/>
    </row>
    <row r="48" spans="1:10" ht="12.75">
      <c r="A48" s="83"/>
      <c r="B48" s="84" t="s">
        <v>186</v>
      </c>
      <c r="C48" s="113"/>
      <c r="D48" s="132" t="s">
        <v>245</v>
      </c>
      <c r="E48" s="343" t="s">
        <v>131</v>
      </c>
      <c r="F48" s="85">
        <v>60545</v>
      </c>
      <c r="G48" s="85">
        <v>60545</v>
      </c>
      <c r="H48" s="85"/>
      <c r="I48" s="85"/>
      <c r="J48" s="85"/>
    </row>
    <row r="49" spans="1:10" ht="12.75">
      <c r="A49" s="83"/>
      <c r="B49" s="84" t="s">
        <v>187</v>
      </c>
      <c r="C49" s="113"/>
      <c r="D49" s="132" t="s">
        <v>245</v>
      </c>
      <c r="E49" s="343" t="s">
        <v>130</v>
      </c>
      <c r="F49" s="85">
        <v>786932</v>
      </c>
      <c r="G49" s="85">
        <v>786932</v>
      </c>
      <c r="H49" s="85"/>
      <c r="I49" s="85"/>
      <c r="J49" s="85"/>
    </row>
    <row r="50" spans="1:10" ht="12.75">
      <c r="A50" s="83"/>
      <c r="B50" s="84" t="s">
        <v>111</v>
      </c>
      <c r="C50" s="113"/>
      <c r="D50" s="132" t="s">
        <v>245</v>
      </c>
      <c r="E50" s="343" t="s">
        <v>126</v>
      </c>
      <c r="F50" s="85">
        <v>14500</v>
      </c>
      <c r="G50" s="85">
        <v>14500</v>
      </c>
      <c r="H50" s="85"/>
      <c r="I50" s="85"/>
      <c r="J50" s="85"/>
    </row>
    <row r="51" spans="1:10" ht="12.75">
      <c r="A51" s="73"/>
      <c r="B51" s="80" t="s">
        <v>446</v>
      </c>
      <c r="C51" s="113"/>
      <c r="D51" s="132" t="s">
        <v>245</v>
      </c>
      <c r="E51" s="339" t="s">
        <v>127</v>
      </c>
      <c r="F51" s="76">
        <v>20000</v>
      </c>
      <c r="G51" s="76">
        <v>20000</v>
      </c>
      <c r="H51" s="76"/>
      <c r="I51" s="76"/>
      <c r="J51" s="76"/>
    </row>
    <row r="52" spans="1:10" ht="12.75">
      <c r="A52" s="73"/>
      <c r="B52" s="80" t="s">
        <v>188</v>
      </c>
      <c r="C52" s="113"/>
      <c r="D52" s="132" t="s">
        <v>245</v>
      </c>
      <c r="E52" s="339" t="s">
        <v>132</v>
      </c>
      <c r="F52" s="76">
        <v>467834</v>
      </c>
      <c r="G52" s="76">
        <v>467834</v>
      </c>
      <c r="H52" s="76"/>
      <c r="I52" s="76"/>
      <c r="J52" s="76"/>
    </row>
    <row r="53" spans="1:10" ht="12.75">
      <c r="A53" s="73"/>
      <c r="B53" s="80" t="s">
        <v>189</v>
      </c>
      <c r="C53" s="113"/>
      <c r="D53" s="132" t="s">
        <v>245</v>
      </c>
      <c r="E53" s="339" t="s">
        <v>129</v>
      </c>
      <c r="F53" s="76">
        <v>269695</v>
      </c>
      <c r="G53" s="76">
        <v>269695</v>
      </c>
      <c r="H53" s="76"/>
      <c r="I53" s="76"/>
      <c r="J53" s="76"/>
    </row>
    <row r="54" spans="1:10" ht="12.75">
      <c r="A54" s="73"/>
      <c r="B54" s="74" t="s">
        <v>550</v>
      </c>
      <c r="C54" s="111"/>
      <c r="D54" s="132" t="s">
        <v>245</v>
      </c>
      <c r="E54" s="339" t="s">
        <v>133</v>
      </c>
      <c r="F54" s="76">
        <v>5000</v>
      </c>
      <c r="G54" s="76">
        <v>5000</v>
      </c>
      <c r="H54" s="76"/>
      <c r="I54" s="76"/>
      <c r="J54" s="76"/>
    </row>
    <row r="55" spans="1:10" ht="12.75">
      <c r="A55" s="73"/>
      <c r="B55" s="77" t="s">
        <v>544</v>
      </c>
      <c r="C55" s="115"/>
      <c r="D55" s="212" t="s">
        <v>245</v>
      </c>
      <c r="E55" s="339" t="s">
        <v>133</v>
      </c>
      <c r="F55" s="76">
        <v>58000</v>
      </c>
      <c r="G55" s="76">
        <v>58000</v>
      </c>
      <c r="H55" s="76"/>
      <c r="I55" s="76"/>
      <c r="J55" s="76"/>
    </row>
    <row r="56" spans="1:10" ht="15.75">
      <c r="A56" s="281" t="s">
        <v>222</v>
      </c>
      <c r="B56" s="291" t="s">
        <v>473</v>
      </c>
      <c r="C56" s="292"/>
      <c r="D56" s="293"/>
      <c r="E56" s="342"/>
      <c r="F56" s="290">
        <f>SUM(F57+F63+F65+F74)</f>
        <v>190258</v>
      </c>
      <c r="G56" s="290">
        <f>SUM(G57+G63+G65+G74)</f>
        <v>39114</v>
      </c>
      <c r="H56" s="290">
        <f>SUM(H57+H63+H65+H74)</f>
        <v>91800</v>
      </c>
      <c r="I56" s="290">
        <f>SUM(I57+I63+I65+I74)</f>
        <v>0</v>
      </c>
      <c r="J56" s="290">
        <f>SUM(J57+J63+J65+J74)</f>
        <v>59344</v>
      </c>
    </row>
    <row r="57" spans="1:10" ht="12.75">
      <c r="A57" s="255">
        <v>1</v>
      </c>
      <c r="B57" s="128" t="s">
        <v>505</v>
      </c>
      <c r="C57" s="121" t="s">
        <v>320</v>
      </c>
      <c r="D57" s="121"/>
      <c r="E57" s="341"/>
      <c r="F57" s="97">
        <f>SUM(F58)</f>
        <v>24114</v>
      </c>
      <c r="G57" s="97">
        <f>SUM(G58)</f>
        <v>24114</v>
      </c>
      <c r="H57" s="97">
        <f>SUM(H59:H62)</f>
        <v>0</v>
      </c>
      <c r="I57" s="97">
        <f>SUM(I59:I62)</f>
        <v>0</v>
      </c>
      <c r="J57" s="97">
        <f>SUM(J59:J62)</f>
        <v>0</v>
      </c>
    </row>
    <row r="58" spans="1:10" ht="12.75">
      <c r="A58" s="255"/>
      <c r="B58" s="127" t="s">
        <v>139</v>
      </c>
      <c r="C58" s="121"/>
      <c r="D58" s="132" t="s">
        <v>344</v>
      </c>
      <c r="E58" s="339"/>
      <c r="F58" s="76">
        <f>SUM(F59:F62)</f>
        <v>24114</v>
      </c>
      <c r="G58" s="76">
        <f>SUM(G59:G62)</f>
        <v>24114</v>
      </c>
      <c r="H58" s="97"/>
      <c r="I58" s="97"/>
      <c r="J58" s="97"/>
    </row>
    <row r="59" spans="1:10" ht="12.75">
      <c r="A59" s="255"/>
      <c r="B59" s="127" t="s">
        <v>134</v>
      </c>
      <c r="C59" s="113"/>
      <c r="D59" s="132" t="s">
        <v>245</v>
      </c>
      <c r="E59" s="339" t="s">
        <v>537</v>
      </c>
      <c r="F59" s="76">
        <v>6000</v>
      </c>
      <c r="G59" s="76">
        <v>6000</v>
      </c>
      <c r="H59" s="76"/>
      <c r="I59" s="76"/>
      <c r="J59" s="76"/>
    </row>
    <row r="60" spans="1:10" ht="12.75">
      <c r="A60" s="255"/>
      <c r="B60" s="127" t="s">
        <v>178</v>
      </c>
      <c r="C60" s="113"/>
      <c r="D60" s="221" t="s">
        <v>245</v>
      </c>
      <c r="E60" s="339" t="s">
        <v>537</v>
      </c>
      <c r="F60" s="76">
        <v>9400</v>
      </c>
      <c r="G60" s="76">
        <v>9400</v>
      </c>
      <c r="H60" s="76"/>
      <c r="I60" s="76"/>
      <c r="J60" s="76"/>
    </row>
    <row r="61" spans="1:10" ht="12.75">
      <c r="A61" s="255"/>
      <c r="B61" s="127" t="s">
        <v>135</v>
      </c>
      <c r="C61" s="113"/>
      <c r="D61" s="113" t="s">
        <v>245</v>
      </c>
      <c r="E61" s="339" t="s">
        <v>667</v>
      </c>
      <c r="F61" s="76">
        <v>2150</v>
      </c>
      <c r="G61" s="76">
        <v>2150</v>
      </c>
      <c r="H61" s="76"/>
      <c r="I61" s="76"/>
      <c r="J61" s="76"/>
    </row>
    <row r="62" spans="1:10" ht="12.75">
      <c r="A62" s="255"/>
      <c r="B62" s="77" t="s">
        <v>136</v>
      </c>
      <c r="C62" s="115"/>
      <c r="D62" s="212" t="s">
        <v>245</v>
      </c>
      <c r="E62" s="339" t="s">
        <v>127</v>
      </c>
      <c r="F62" s="76">
        <v>6564</v>
      </c>
      <c r="G62" s="76">
        <v>6564</v>
      </c>
      <c r="H62" s="76"/>
      <c r="I62" s="76"/>
      <c r="J62" s="76"/>
    </row>
    <row r="63" spans="1:10" ht="12.75">
      <c r="A63" s="255">
        <v>2</v>
      </c>
      <c r="B63" s="128" t="s">
        <v>475</v>
      </c>
      <c r="C63" s="121" t="s">
        <v>368</v>
      </c>
      <c r="D63" s="121"/>
      <c r="E63" s="341"/>
      <c r="F63" s="97">
        <f>SUM(F64:F64)</f>
        <v>15000</v>
      </c>
      <c r="G63" s="97">
        <f>SUM(G64:G64)</f>
        <v>15000</v>
      </c>
      <c r="H63" s="97">
        <f>SUM(H64:H64)</f>
        <v>0</v>
      </c>
      <c r="I63" s="97">
        <f>SUM(I64:I64)</f>
        <v>0</v>
      </c>
      <c r="J63" s="97">
        <f>SUM(J64:J64)</f>
        <v>0</v>
      </c>
    </row>
    <row r="64" spans="1:10" ht="12.75">
      <c r="A64" s="93"/>
      <c r="B64" s="89" t="s">
        <v>381</v>
      </c>
      <c r="C64" s="119"/>
      <c r="D64" s="215" t="s">
        <v>518</v>
      </c>
      <c r="E64" s="339" t="s">
        <v>133</v>
      </c>
      <c r="F64" s="76">
        <v>15000</v>
      </c>
      <c r="G64" s="76">
        <v>15000</v>
      </c>
      <c r="H64" s="76"/>
      <c r="I64" s="76"/>
      <c r="J64" s="76"/>
    </row>
    <row r="65" spans="1:10" ht="12.75">
      <c r="A65" s="255">
        <v>3</v>
      </c>
      <c r="B65" s="86" t="s">
        <v>447</v>
      </c>
      <c r="C65" s="116" t="s">
        <v>371</v>
      </c>
      <c r="D65" s="121"/>
      <c r="E65" s="338"/>
      <c r="F65" s="79">
        <f>SUM(F66,F69,F72)</f>
        <v>59344</v>
      </c>
      <c r="G65" s="79">
        <f>SUM(G66,G69,G72)</f>
        <v>0</v>
      </c>
      <c r="H65" s="79">
        <f>SUM(H66,H69,H72)</f>
        <v>0</v>
      </c>
      <c r="I65" s="79">
        <f>SUM(I66,I69,I72)</f>
        <v>0</v>
      </c>
      <c r="J65" s="79">
        <f>SUM(J66,J69,J72)</f>
        <v>59344</v>
      </c>
    </row>
    <row r="66" spans="1:10" ht="12.75">
      <c r="A66" s="73" t="s">
        <v>282</v>
      </c>
      <c r="B66" s="87" t="s">
        <v>448</v>
      </c>
      <c r="C66" s="116"/>
      <c r="D66" s="113" t="s">
        <v>372</v>
      </c>
      <c r="E66" s="341"/>
      <c r="F66" s="76">
        <f>F67+F68</f>
        <v>38369</v>
      </c>
      <c r="G66" s="76">
        <f>G67+G68</f>
        <v>0</v>
      </c>
      <c r="H66" s="76">
        <f>H67+H68</f>
        <v>0</v>
      </c>
      <c r="I66" s="76">
        <f>I67+I68</f>
        <v>0</v>
      </c>
      <c r="J66" s="76">
        <f>J67+J68</f>
        <v>38369</v>
      </c>
    </row>
    <row r="67" spans="1:10" ht="12.75">
      <c r="A67" s="73"/>
      <c r="B67" s="87" t="s">
        <v>137</v>
      </c>
      <c r="C67" s="112"/>
      <c r="D67" s="113" t="s">
        <v>245</v>
      </c>
      <c r="E67" s="339" t="s">
        <v>128</v>
      </c>
      <c r="F67" s="76">
        <v>11293</v>
      </c>
      <c r="G67" s="76"/>
      <c r="H67" s="76"/>
      <c r="I67" s="76"/>
      <c r="J67" s="76">
        <v>11293</v>
      </c>
    </row>
    <row r="68" spans="1:10" ht="12.75">
      <c r="A68" s="73"/>
      <c r="B68" s="87" t="s">
        <v>175</v>
      </c>
      <c r="C68" s="112"/>
      <c r="D68" s="113"/>
      <c r="E68" s="339" t="s">
        <v>127</v>
      </c>
      <c r="F68" s="76">
        <v>27076</v>
      </c>
      <c r="G68" s="76"/>
      <c r="H68" s="76"/>
      <c r="I68" s="76"/>
      <c r="J68" s="76">
        <v>27076</v>
      </c>
    </row>
    <row r="69" spans="1:10" ht="12.75">
      <c r="A69" s="73" t="s">
        <v>284</v>
      </c>
      <c r="B69" s="87" t="s">
        <v>576</v>
      </c>
      <c r="C69" s="112"/>
      <c r="D69" s="113" t="s">
        <v>378</v>
      </c>
      <c r="E69" s="339"/>
      <c r="F69" s="76">
        <f>F70+F71</f>
        <v>17716</v>
      </c>
      <c r="G69" s="76">
        <f>G70+G71</f>
        <v>0</v>
      </c>
      <c r="H69" s="76">
        <f>H70+H71</f>
        <v>0</v>
      </c>
      <c r="I69" s="76">
        <f>I70+I71</f>
        <v>0</v>
      </c>
      <c r="J69" s="76">
        <f>J70+J71</f>
        <v>17716</v>
      </c>
    </row>
    <row r="70" spans="1:10" ht="12.75">
      <c r="A70" s="73"/>
      <c r="B70" s="87" t="s">
        <v>137</v>
      </c>
      <c r="C70" s="112"/>
      <c r="D70" s="113" t="s">
        <v>245</v>
      </c>
      <c r="E70" s="339" t="s">
        <v>128</v>
      </c>
      <c r="F70" s="76">
        <v>4500</v>
      </c>
      <c r="G70" s="76"/>
      <c r="H70" s="76"/>
      <c r="I70" s="76"/>
      <c r="J70" s="76">
        <v>4500</v>
      </c>
    </row>
    <row r="71" spans="1:10" ht="12.75">
      <c r="A71" s="73"/>
      <c r="B71" s="87" t="s">
        <v>175</v>
      </c>
      <c r="C71" s="112"/>
      <c r="D71" s="113"/>
      <c r="E71" s="339" t="s">
        <v>127</v>
      </c>
      <c r="F71" s="76">
        <v>13216</v>
      </c>
      <c r="G71" s="76"/>
      <c r="H71" s="76"/>
      <c r="I71" s="76"/>
      <c r="J71" s="76">
        <v>13216</v>
      </c>
    </row>
    <row r="72" spans="1:10" ht="12.75">
      <c r="A72" s="73" t="s">
        <v>34</v>
      </c>
      <c r="B72" s="87" t="s">
        <v>262</v>
      </c>
      <c r="C72" s="112"/>
      <c r="D72" s="113" t="s">
        <v>379</v>
      </c>
      <c r="E72" s="339"/>
      <c r="F72" s="76">
        <f>F73</f>
        <v>3259</v>
      </c>
      <c r="G72" s="76">
        <f>G73</f>
        <v>0</v>
      </c>
      <c r="H72" s="76">
        <f>H73</f>
        <v>0</v>
      </c>
      <c r="I72" s="76">
        <f>I73</f>
        <v>0</v>
      </c>
      <c r="J72" s="76">
        <f>J73</f>
        <v>3259</v>
      </c>
    </row>
    <row r="73" spans="1:10" ht="12.75">
      <c r="A73" s="73"/>
      <c r="B73" s="87" t="s">
        <v>137</v>
      </c>
      <c r="C73" s="112"/>
      <c r="D73" s="113"/>
      <c r="E73" s="339" t="s">
        <v>128</v>
      </c>
      <c r="F73" s="76">
        <v>3259</v>
      </c>
      <c r="G73" s="76"/>
      <c r="H73" s="76"/>
      <c r="I73" s="76"/>
      <c r="J73" s="76">
        <v>3259</v>
      </c>
    </row>
    <row r="74" spans="1:10" ht="12.75">
      <c r="A74" s="263">
        <v>4</v>
      </c>
      <c r="B74" s="91" t="s">
        <v>449</v>
      </c>
      <c r="C74" s="118" t="s">
        <v>435</v>
      </c>
      <c r="D74" s="223"/>
      <c r="E74" s="344"/>
      <c r="F74" s="92">
        <f>F75</f>
        <v>91800</v>
      </c>
      <c r="G74" s="92">
        <f>SUM(G75:G77)</f>
        <v>0</v>
      </c>
      <c r="H74" s="92">
        <f>H75</f>
        <v>91800</v>
      </c>
      <c r="I74" s="92">
        <f>SUM(I75:I77)</f>
        <v>0</v>
      </c>
      <c r="J74" s="92">
        <f>SUM(J75:J77)</f>
        <v>0</v>
      </c>
    </row>
    <row r="75" spans="1:10" ht="12.75">
      <c r="A75" s="90"/>
      <c r="B75" s="87" t="s">
        <v>275</v>
      </c>
      <c r="C75" s="112"/>
      <c r="D75" s="212" t="s">
        <v>436</v>
      </c>
      <c r="E75" s="339"/>
      <c r="F75" s="76">
        <f>SUM(F76:F77)</f>
        <v>91800</v>
      </c>
      <c r="G75" s="76"/>
      <c r="H75" s="76">
        <f>SUM(H76:H77)</f>
        <v>91800</v>
      </c>
      <c r="I75" s="76"/>
      <c r="J75" s="76"/>
    </row>
    <row r="76" spans="1:10" ht="12.75">
      <c r="A76" s="90"/>
      <c r="B76" s="87" t="s">
        <v>138</v>
      </c>
      <c r="C76" s="112"/>
      <c r="D76" s="113"/>
      <c r="E76" s="339" t="s">
        <v>128</v>
      </c>
      <c r="F76" s="76">
        <v>28120</v>
      </c>
      <c r="G76" s="76"/>
      <c r="H76" s="76">
        <v>28120</v>
      </c>
      <c r="I76" s="76"/>
      <c r="J76" s="76"/>
    </row>
    <row r="77" spans="1:10" ht="12.75">
      <c r="A77" s="78"/>
      <c r="B77" s="87" t="s">
        <v>328</v>
      </c>
      <c r="C77" s="112"/>
      <c r="D77" s="113"/>
      <c r="E77" s="339" t="s">
        <v>127</v>
      </c>
      <c r="F77" s="76">
        <v>63680</v>
      </c>
      <c r="G77" s="76"/>
      <c r="H77" s="76">
        <v>63680</v>
      </c>
      <c r="I77" s="76"/>
      <c r="J77" s="76"/>
    </row>
    <row r="78" spans="1:10" ht="15.75">
      <c r="A78" s="286" t="s">
        <v>223</v>
      </c>
      <c r="B78" s="294" t="s">
        <v>474</v>
      </c>
      <c r="C78" s="295"/>
      <c r="D78" s="295"/>
      <c r="E78" s="342"/>
      <c r="F78" s="290">
        <f>SUM(F79+F81+F83)</f>
        <v>163292</v>
      </c>
      <c r="G78" s="290">
        <f>SUM(G79+G81+G83)</f>
        <v>163292</v>
      </c>
      <c r="H78" s="290">
        <f>SUM(H79+H81+H83)</f>
        <v>0</v>
      </c>
      <c r="I78" s="290">
        <f>SUM(I79+I81+I83)</f>
        <v>0</v>
      </c>
      <c r="J78" s="290">
        <f>SUM(J79+J81+J83)</f>
        <v>0</v>
      </c>
    </row>
    <row r="79" spans="1:10" ht="12.75">
      <c r="A79" s="264">
        <v>1</v>
      </c>
      <c r="B79" s="253" t="s">
        <v>504</v>
      </c>
      <c r="C79" s="254" t="s">
        <v>288</v>
      </c>
      <c r="D79" s="120"/>
      <c r="E79" s="341"/>
      <c r="F79" s="97">
        <f>SUM(F80:F80)</f>
        <v>90292</v>
      </c>
      <c r="G79" s="97">
        <f>SUM(G80:G80)</f>
        <v>90292</v>
      </c>
      <c r="H79" s="97">
        <f>SUM(H80:H80)</f>
        <v>0</v>
      </c>
      <c r="I79" s="97">
        <f>SUM(I80:I80)</f>
        <v>0</v>
      </c>
      <c r="J79" s="97">
        <f>SUM(J80:J80)</f>
        <v>0</v>
      </c>
    </row>
    <row r="80" spans="1:10" ht="12.75">
      <c r="A80" s="73"/>
      <c r="B80" s="74" t="s">
        <v>460</v>
      </c>
      <c r="C80" s="113"/>
      <c r="D80" s="212" t="s">
        <v>301</v>
      </c>
      <c r="E80" s="339" t="s">
        <v>537</v>
      </c>
      <c r="F80" s="76">
        <v>90292</v>
      </c>
      <c r="G80" s="76">
        <v>90292</v>
      </c>
      <c r="H80" s="76"/>
      <c r="I80" s="76"/>
      <c r="J80" s="76"/>
    </row>
    <row r="81" spans="1:10" ht="12.75">
      <c r="A81" s="255">
        <v>2</v>
      </c>
      <c r="B81" s="128" t="s">
        <v>345</v>
      </c>
      <c r="C81" s="121" t="s">
        <v>314</v>
      </c>
      <c r="D81" s="121"/>
      <c r="E81" s="341"/>
      <c r="F81" s="97">
        <f>F82</f>
        <v>42000</v>
      </c>
      <c r="G81" s="97">
        <f>G82</f>
        <v>42000</v>
      </c>
      <c r="H81" s="97">
        <f>H82</f>
        <v>0</v>
      </c>
      <c r="I81" s="97">
        <f>I82</f>
        <v>0</v>
      </c>
      <c r="J81" s="97">
        <f>J82</f>
        <v>0</v>
      </c>
    </row>
    <row r="82" spans="1:10" ht="12.75">
      <c r="A82" s="73"/>
      <c r="B82" s="77" t="s">
        <v>154</v>
      </c>
      <c r="C82" s="115"/>
      <c r="D82" s="212" t="s">
        <v>153</v>
      </c>
      <c r="E82" s="339" t="s">
        <v>127</v>
      </c>
      <c r="F82" s="76">
        <v>42000</v>
      </c>
      <c r="G82" s="76">
        <v>42000</v>
      </c>
      <c r="H82" s="76"/>
      <c r="I82" s="76"/>
      <c r="J82" s="76"/>
    </row>
    <row r="83" spans="1:10" ht="12.75">
      <c r="A83" s="262">
        <v>3</v>
      </c>
      <c r="B83" s="88" t="s">
        <v>510</v>
      </c>
      <c r="C83" s="117" t="s">
        <v>519</v>
      </c>
      <c r="D83" s="214"/>
      <c r="E83" s="338"/>
      <c r="F83" s="79">
        <f>SUM(F86)</f>
        <v>31000</v>
      </c>
      <c r="G83" s="79">
        <f>SUM(G86)</f>
        <v>31000</v>
      </c>
      <c r="H83" s="79">
        <f>SUM(H86)</f>
        <v>0</v>
      </c>
      <c r="I83" s="79">
        <f>SUM(I86)</f>
        <v>0</v>
      </c>
      <c r="J83" s="79">
        <f>SUM(J86)</f>
        <v>0</v>
      </c>
    </row>
    <row r="84" spans="1:10" ht="12.75">
      <c r="A84" s="81"/>
      <c r="B84" s="261" t="s">
        <v>511</v>
      </c>
      <c r="C84" s="117"/>
      <c r="D84" s="214"/>
      <c r="E84" s="338"/>
      <c r="F84" s="79"/>
      <c r="G84" s="79"/>
      <c r="H84" s="79"/>
      <c r="I84" s="79"/>
      <c r="J84" s="79"/>
    </row>
    <row r="85" spans="1:10" ht="12.75">
      <c r="A85" s="81"/>
      <c r="B85" s="133" t="s">
        <v>325</v>
      </c>
      <c r="C85" s="117"/>
      <c r="D85" s="214"/>
      <c r="E85" s="338"/>
      <c r="F85" s="79"/>
      <c r="G85" s="79"/>
      <c r="H85" s="79"/>
      <c r="I85" s="79"/>
      <c r="J85" s="79"/>
    </row>
    <row r="86" spans="1:10" ht="12.75">
      <c r="A86" s="73" t="s">
        <v>245</v>
      </c>
      <c r="B86" s="127" t="s">
        <v>463</v>
      </c>
      <c r="C86" s="113"/>
      <c r="D86" s="132" t="s">
        <v>110</v>
      </c>
      <c r="E86" s="339" t="s">
        <v>44</v>
      </c>
      <c r="F86" s="76">
        <v>31000</v>
      </c>
      <c r="G86" s="76">
        <v>31000</v>
      </c>
      <c r="H86" s="76"/>
      <c r="I86" s="76"/>
      <c r="J86" s="76"/>
    </row>
    <row r="87" spans="1:10" ht="15.75">
      <c r="A87" s="296" t="s">
        <v>268</v>
      </c>
      <c r="B87" s="291" t="s">
        <v>490</v>
      </c>
      <c r="C87" s="297"/>
      <c r="D87" s="298"/>
      <c r="E87" s="342"/>
      <c r="F87" s="290">
        <f>F88</f>
        <v>4277178</v>
      </c>
      <c r="G87" s="290">
        <f>G88</f>
        <v>4277178</v>
      </c>
      <c r="H87" s="290">
        <f>H88</f>
        <v>0</v>
      </c>
      <c r="I87" s="290">
        <f>I88</f>
        <v>0</v>
      </c>
      <c r="J87" s="290">
        <f>J88</f>
        <v>0</v>
      </c>
    </row>
    <row r="88" spans="1:10" ht="12.75">
      <c r="A88" s="81" t="s">
        <v>245</v>
      </c>
      <c r="B88" s="88" t="s">
        <v>510</v>
      </c>
      <c r="C88" s="117" t="s">
        <v>519</v>
      </c>
      <c r="D88" s="214"/>
      <c r="E88" s="338"/>
      <c r="F88" s="79">
        <f>SUM(F91:F92)</f>
        <v>4277178</v>
      </c>
      <c r="G88" s="79">
        <f>SUM(G91:G92)</f>
        <v>4277178</v>
      </c>
      <c r="H88" s="79">
        <f>SUM(H91:H92)</f>
        <v>0</v>
      </c>
      <c r="I88" s="79">
        <f>SUM(I91:I92)</f>
        <v>0</v>
      </c>
      <c r="J88" s="79">
        <f>SUM(J91:J92)</f>
        <v>0</v>
      </c>
    </row>
    <row r="89" spans="1:10" ht="12.75">
      <c r="A89" s="81"/>
      <c r="B89" s="88" t="s">
        <v>511</v>
      </c>
      <c r="C89" s="117"/>
      <c r="D89" s="214"/>
      <c r="E89" s="338"/>
      <c r="F89" s="79"/>
      <c r="G89" s="79"/>
      <c r="H89" s="79"/>
      <c r="I89" s="79"/>
      <c r="J89" s="79"/>
    </row>
    <row r="90" spans="1:10" ht="12.75">
      <c r="A90" s="81"/>
      <c r="B90" s="88" t="s">
        <v>325</v>
      </c>
      <c r="C90" s="117"/>
      <c r="D90" s="214"/>
      <c r="E90" s="338"/>
      <c r="F90" s="79"/>
      <c r="G90" s="79"/>
      <c r="H90" s="79"/>
      <c r="I90" s="79"/>
      <c r="J90" s="79"/>
    </row>
    <row r="91" spans="1:10" ht="12.75">
      <c r="A91" s="240"/>
      <c r="B91" s="89" t="s">
        <v>618</v>
      </c>
      <c r="C91" s="113"/>
      <c r="D91" s="113" t="s">
        <v>45</v>
      </c>
      <c r="E91" s="339" t="s">
        <v>46</v>
      </c>
      <c r="F91" s="76">
        <v>4092178</v>
      </c>
      <c r="G91" s="76">
        <v>4092178</v>
      </c>
      <c r="H91" s="76"/>
      <c r="I91" s="76"/>
      <c r="J91" s="76"/>
    </row>
    <row r="92" spans="1:10" ht="12.75">
      <c r="A92" s="240"/>
      <c r="B92" s="89" t="s">
        <v>491</v>
      </c>
      <c r="C92" s="113"/>
      <c r="D92" s="113" t="s">
        <v>45</v>
      </c>
      <c r="E92" s="339" t="s">
        <v>47</v>
      </c>
      <c r="F92" s="76">
        <v>185000</v>
      </c>
      <c r="G92" s="76">
        <v>185000</v>
      </c>
      <c r="H92" s="76"/>
      <c r="I92" s="76"/>
      <c r="J92" s="76"/>
    </row>
    <row r="93" spans="1:10" ht="31.5">
      <c r="A93" s="299" t="s">
        <v>269</v>
      </c>
      <c r="B93" s="335" t="s">
        <v>476</v>
      </c>
      <c r="C93" s="300"/>
      <c r="D93" s="358"/>
      <c r="E93" s="345"/>
      <c r="F93" s="302">
        <f>SUM(F94+F96+F98+F100)</f>
        <v>83700</v>
      </c>
      <c r="G93" s="302">
        <f>SUM(G94+G96+G98+G100)</f>
        <v>83700</v>
      </c>
      <c r="H93" s="302">
        <f>SUM(H94+H96+H98+H100)</f>
        <v>0</v>
      </c>
      <c r="I93" s="302">
        <f>SUM(I94+I96+I98+I100)</f>
        <v>0</v>
      </c>
      <c r="J93" s="302">
        <f>SUM(J94+J96+J98+J100)</f>
        <v>0</v>
      </c>
    </row>
    <row r="94" spans="1:10" ht="12.75">
      <c r="A94" s="264">
        <v>1</v>
      </c>
      <c r="B94" s="253" t="s">
        <v>504</v>
      </c>
      <c r="C94" s="254" t="s">
        <v>288</v>
      </c>
      <c r="D94" s="120"/>
      <c r="E94" s="341"/>
      <c r="F94" s="97">
        <f>SUM(F95:F95)</f>
        <v>4800</v>
      </c>
      <c r="G94" s="97">
        <f>SUM(G95:G95)</f>
        <v>4800</v>
      </c>
      <c r="H94" s="97">
        <f>SUM(H95:H95)</f>
        <v>0</v>
      </c>
      <c r="I94" s="97">
        <f>SUM(I95:I95)</f>
        <v>0</v>
      </c>
      <c r="J94" s="97">
        <f>SUM(J95:J95)</f>
        <v>0</v>
      </c>
    </row>
    <row r="95" spans="1:10" ht="12.75">
      <c r="A95" s="73" t="s">
        <v>245</v>
      </c>
      <c r="B95" s="74" t="s">
        <v>617</v>
      </c>
      <c r="C95" s="111"/>
      <c r="D95" s="132" t="s">
        <v>290</v>
      </c>
      <c r="E95" s="339" t="s">
        <v>48</v>
      </c>
      <c r="F95" s="76">
        <v>4800</v>
      </c>
      <c r="G95" s="76">
        <v>4800</v>
      </c>
      <c r="H95" s="76"/>
      <c r="I95" s="76"/>
      <c r="J95" s="76"/>
    </row>
    <row r="96" spans="1:10" s="151" customFormat="1" ht="12.75">
      <c r="A96" s="265">
        <v>2</v>
      </c>
      <c r="B96" s="103" t="s">
        <v>326</v>
      </c>
      <c r="C96" s="125" t="s">
        <v>327</v>
      </c>
      <c r="D96" s="218"/>
      <c r="E96" s="346"/>
      <c r="F96" s="104">
        <f>F97</f>
        <v>900</v>
      </c>
      <c r="G96" s="104">
        <f>G97</f>
        <v>900</v>
      </c>
      <c r="H96" s="104">
        <f>H97</f>
        <v>0</v>
      </c>
      <c r="I96" s="104">
        <f>I97</f>
        <v>0</v>
      </c>
      <c r="J96" s="104">
        <f>J97</f>
        <v>0</v>
      </c>
    </row>
    <row r="97" spans="1:10" ht="12.75">
      <c r="A97" s="180"/>
      <c r="B97" s="100" t="s">
        <v>167</v>
      </c>
      <c r="C97" s="105"/>
      <c r="D97" s="219" t="s">
        <v>90</v>
      </c>
      <c r="E97" s="347" t="s">
        <v>49</v>
      </c>
      <c r="F97" s="94">
        <v>900</v>
      </c>
      <c r="G97" s="94">
        <v>900</v>
      </c>
      <c r="H97" s="94"/>
      <c r="I97" s="94"/>
      <c r="J97" s="94"/>
    </row>
    <row r="98" spans="1:10" ht="12.75">
      <c r="A98" s="265">
        <v>3</v>
      </c>
      <c r="B98" s="103" t="s">
        <v>174</v>
      </c>
      <c r="C98" s="125" t="s">
        <v>413</v>
      </c>
      <c r="D98" s="218"/>
      <c r="E98" s="346"/>
      <c r="F98" s="104">
        <f>F99</f>
        <v>45000</v>
      </c>
      <c r="G98" s="104">
        <f>G99</f>
        <v>45000</v>
      </c>
      <c r="H98" s="104">
        <f>H99</f>
        <v>0</v>
      </c>
      <c r="I98" s="104">
        <f>I99</f>
        <v>0</v>
      </c>
      <c r="J98" s="104">
        <f>J99</f>
        <v>0</v>
      </c>
    </row>
    <row r="99" spans="1:10" ht="12.75">
      <c r="A99" s="180"/>
      <c r="B99" s="100" t="s">
        <v>203</v>
      </c>
      <c r="C99" s="105"/>
      <c r="D99" s="219" t="s">
        <v>420</v>
      </c>
      <c r="E99" s="347" t="s">
        <v>101</v>
      </c>
      <c r="F99" s="94">
        <v>45000</v>
      </c>
      <c r="G99" s="94">
        <v>45000</v>
      </c>
      <c r="H99" s="94"/>
      <c r="I99" s="94"/>
      <c r="J99" s="94"/>
    </row>
    <row r="100" spans="1:10" ht="12.75">
      <c r="A100" s="265">
        <v>4</v>
      </c>
      <c r="B100" s="103" t="s">
        <v>99</v>
      </c>
      <c r="C100" s="125" t="s">
        <v>414</v>
      </c>
      <c r="D100" s="218"/>
      <c r="E100" s="346"/>
      <c r="F100" s="104">
        <f>SUM(F101:F101)</f>
        <v>33000</v>
      </c>
      <c r="G100" s="104">
        <f>SUM(G101:G101)</f>
        <v>33000</v>
      </c>
      <c r="H100" s="104">
        <f>SUM(H101:H101)</f>
        <v>0</v>
      </c>
      <c r="I100" s="104">
        <f>SUM(I101:I101)</f>
        <v>0</v>
      </c>
      <c r="J100" s="104">
        <f>SUM(J101:J101)</f>
        <v>0</v>
      </c>
    </row>
    <row r="101" spans="1:10" ht="12.75">
      <c r="A101" s="101"/>
      <c r="B101" s="100" t="s">
        <v>100</v>
      </c>
      <c r="C101" s="105"/>
      <c r="D101" s="219" t="s">
        <v>434</v>
      </c>
      <c r="E101" s="347" t="s">
        <v>101</v>
      </c>
      <c r="F101" s="94">
        <v>33000</v>
      </c>
      <c r="G101" s="94">
        <v>33000</v>
      </c>
      <c r="H101" s="94"/>
      <c r="I101" s="94"/>
      <c r="J101" s="94"/>
    </row>
    <row r="102" spans="1:10" ht="15.75">
      <c r="A102" s="303" t="s">
        <v>270</v>
      </c>
      <c r="B102" s="287" t="s">
        <v>488</v>
      </c>
      <c r="C102" s="304"/>
      <c r="D102" s="304"/>
      <c r="E102" s="345"/>
      <c r="F102" s="301">
        <f>SUM(F103+F105)</f>
        <v>70000</v>
      </c>
      <c r="G102" s="301">
        <f>SUM(G103+G105)</f>
        <v>70000</v>
      </c>
      <c r="H102" s="301">
        <f>SUM(H103+H105)</f>
        <v>0</v>
      </c>
      <c r="I102" s="301">
        <f>SUM(I103+I105)</f>
        <v>0</v>
      </c>
      <c r="J102" s="301">
        <f>SUM(J103+J105)</f>
        <v>0</v>
      </c>
    </row>
    <row r="103" spans="1:10" ht="12.75">
      <c r="A103" s="267">
        <v>1</v>
      </c>
      <c r="B103" s="96" t="s">
        <v>174</v>
      </c>
      <c r="C103" s="120" t="s">
        <v>413</v>
      </c>
      <c r="D103" s="120"/>
      <c r="E103" s="341"/>
      <c r="F103" s="97">
        <f>SUM(F104)</f>
        <v>30000</v>
      </c>
      <c r="G103" s="97">
        <f>SUM(G104)</f>
        <v>30000</v>
      </c>
      <c r="H103" s="97">
        <f>SUM(H104)</f>
        <v>0</v>
      </c>
      <c r="I103" s="97">
        <f>SUM(I104)</f>
        <v>0</v>
      </c>
      <c r="J103" s="97">
        <f>SUM(J104)</f>
        <v>0</v>
      </c>
    </row>
    <row r="104" spans="1:10" ht="12.75">
      <c r="A104" s="266"/>
      <c r="B104" s="80" t="s">
        <v>527</v>
      </c>
      <c r="C104" s="113"/>
      <c r="D104" s="132" t="s">
        <v>419</v>
      </c>
      <c r="E104" s="339" t="s">
        <v>37</v>
      </c>
      <c r="F104" s="76">
        <v>30000</v>
      </c>
      <c r="G104" s="76">
        <v>30000</v>
      </c>
      <c r="H104" s="76"/>
      <c r="I104" s="76"/>
      <c r="J104" s="76"/>
    </row>
    <row r="105" spans="1:10" ht="12.75">
      <c r="A105" s="266">
        <v>2</v>
      </c>
      <c r="B105" s="96" t="s">
        <v>449</v>
      </c>
      <c r="C105" s="121" t="s">
        <v>435</v>
      </c>
      <c r="D105" s="121"/>
      <c r="E105" s="348"/>
      <c r="F105" s="196">
        <f>F106</f>
        <v>40000</v>
      </c>
      <c r="G105" s="196">
        <f>G106</f>
        <v>40000</v>
      </c>
      <c r="H105" s="196">
        <f>H106</f>
        <v>0</v>
      </c>
      <c r="I105" s="196">
        <f>I106</f>
        <v>0</v>
      </c>
      <c r="J105" s="196">
        <f>J106</f>
        <v>0</v>
      </c>
    </row>
    <row r="106" spans="1:10" ht="13.5" thickBot="1">
      <c r="A106" s="268"/>
      <c r="B106" s="197" t="s">
        <v>182</v>
      </c>
      <c r="C106" s="195"/>
      <c r="D106" s="195" t="s">
        <v>439</v>
      </c>
      <c r="E106" s="349" t="s">
        <v>37</v>
      </c>
      <c r="F106" s="198">
        <v>40000</v>
      </c>
      <c r="G106" s="198">
        <v>40000</v>
      </c>
      <c r="H106" s="198"/>
      <c r="I106" s="198"/>
      <c r="J106" s="198"/>
    </row>
    <row r="107" spans="1:10" ht="15.75" thickTop="1">
      <c r="A107" s="320" t="s">
        <v>465</v>
      </c>
      <c r="B107" s="316" t="s">
        <v>494</v>
      </c>
      <c r="C107" s="371" t="s">
        <v>368</v>
      </c>
      <c r="D107" s="321"/>
      <c r="E107" s="350"/>
      <c r="F107" s="322">
        <f>SUM(F108:F111)</f>
        <v>13390308</v>
      </c>
      <c r="G107" s="322">
        <f>SUM(G108:G111)</f>
        <v>13390308</v>
      </c>
      <c r="H107" s="322">
        <f>SUM(H108:H111)</f>
        <v>0</v>
      </c>
      <c r="I107" s="322">
        <f>SUM(I108:I111)</f>
        <v>0</v>
      </c>
      <c r="J107" s="322">
        <f>SUM(J108:J111)</f>
        <v>0</v>
      </c>
    </row>
    <row r="108" spans="1:10" ht="12.75">
      <c r="A108" s="109" t="s">
        <v>245</v>
      </c>
      <c r="B108" s="80" t="s">
        <v>502</v>
      </c>
      <c r="C108" s="257"/>
      <c r="D108" s="360" t="s">
        <v>516</v>
      </c>
      <c r="E108" s="351" t="s">
        <v>50</v>
      </c>
      <c r="F108" s="75">
        <v>9671258</v>
      </c>
      <c r="G108" s="75">
        <v>9671258</v>
      </c>
      <c r="H108" s="75"/>
      <c r="I108" s="75"/>
      <c r="J108" s="75"/>
    </row>
    <row r="109" spans="1:10" ht="12.75">
      <c r="A109" s="256" t="s">
        <v>245</v>
      </c>
      <c r="B109" s="80" t="s">
        <v>503</v>
      </c>
      <c r="C109" s="257"/>
      <c r="D109" s="361" t="s">
        <v>517</v>
      </c>
      <c r="E109" s="339" t="s">
        <v>50</v>
      </c>
      <c r="F109" s="76">
        <v>80000</v>
      </c>
      <c r="G109" s="76">
        <v>80000</v>
      </c>
      <c r="H109" s="76"/>
      <c r="I109" s="76"/>
      <c r="J109" s="76"/>
    </row>
    <row r="110" spans="1:10" ht="12.75">
      <c r="A110" s="258"/>
      <c r="B110" s="77" t="s">
        <v>495</v>
      </c>
      <c r="C110" s="115"/>
      <c r="D110" s="113" t="s">
        <v>108</v>
      </c>
      <c r="E110" s="352" t="s">
        <v>50</v>
      </c>
      <c r="F110" s="259">
        <v>2852718</v>
      </c>
      <c r="G110" s="259">
        <v>2852718</v>
      </c>
      <c r="H110" s="259"/>
      <c r="I110" s="259"/>
      <c r="J110" s="259"/>
    </row>
    <row r="111" spans="1:10" ht="13.5" thickBot="1">
      <c r="A111" s="95"/>
      <c r="B111" s="87" t="s">
        <v>496</v>
      </c>
      <c r="C111" s="112"/>
      <c r="D111" s="112" t="s">
        <v>109</v>
      </c>
      <c r="E111" s="353" t="s">
        <v>50</v>
      </c>
      <c r="F111" s="260">
        <v>786332</v>
      </c>
      <c r="G111" s="260">
        <v>786332</v>
      </c>
      <c r="H111" s="260"/>
      <c r="I111" s="260"/>
      <c r="J111" s="260"/>
    </row>
    <row r="112" spans="1:10" ht="16.5" thickBot="1" thickTop="1">
      <c r="A112" s="323" t="s">
        <v>466</v>
      </c>
      <c r="B112" s="324" t="s">
        <v>489</v>
      </c>
      <c r="C112" s="325"/>
      <c r="D112" s="325"/>
      <c r="E112" s="354"/>
      <c r="F112" s="326">
        <f>SUM(F113+F117)</f>
        <v>2046944</v>
      </c>
      <c r="G112" s="326">
        <f>SUM(G113+G117)</f>
        <v>403944</v>
      </c>
      <c r="H112" s="326">
        <f>SUM(H113+H117)</f>
        <v>0</v>
      </c>
      <c r="I112" s="326">
        <f>SUM(I113+I117)</f>
        <v>1643000</v>
      </c>
      <c r="J112" s="326">
        <f>SUM(J113+J117)</f>
        <v>0</v>
      </c>
    </row>
    <row r="113" spans="1:10" ht="15.75" thickTop="1">
      <c r="A113" s="305" t="s">
        <v>282</v>
      </c>
      <c r="B113" s="306" t="s">
        <v>492</v>
      </c>
      <c r="C113" s="307"/>
      <c r="D113" s="308"/>
      <c r="E113" s="355"/>
      <c r="F113" s="309">
        <f>SUM(F114)</f>
        <v>90644</v>
      </c>
      <c r="G113" s="309">
        <f>SUM(G114)</f>
        <v>90644</v>
      </c>
      <c r="H113" s="309">
        <f>SUM(H114)</f>
        <v>0</v>
      </c>
      <c r="I113" s="309">
        <f>SUM(I114)</f>
        <v>0</v>
      </c>
      <c r="J113" s="309">
        <f>SUM(J114)</f>
        <v>0</v>
      </c>
    </row>
    <row r="114" spans="1:10" ht="12.75">
      <c r="A114" s="270" t="s">
        <v>245</v>
      </c>
      <c r="B114" s="271" t="s">
        <v>447</v>
      </c>
      <c r="C114" s="122" t="s">
        <v>371</v>
      </c>
      <c r="D114" s="216"/>
      <c r="E114" s="348"/>
      <c r="F114" s="196">
        <f>SUM(F115:F116)</f>
        <v>90644</v>
      </c>
      <c r="G114" s="196">
        <f>SUM(G115:G116)</f>
        <v>90644</v>
      </c>
      <c r="H114" s="196">
        <f>SUM(H116:H116)</f>
        <v>0</v>
      </c>
      <c r="I114" s="196">
        <f>SUM(I116:I116)</f>
        <v>0</v>
      </c>
      <c r="J114" s="196">
        <f>SUM(J116:J116)</f>
        <v>0</v>
      </c>
    </row>
    <row r="115" spans="1:10" ht="12.75">
      <c r="A115" s="270"/>
      <c r="B115" s="102" t="s">
        <v>477</v>
      </c>
      <c r="C115" s="336"/>
      <c r="D115" s="217" t="s">
        <v>372</v>
      </c>
      <c r="E115" s="339">
        <v>2033</v>
      </c>
      <c r="F115" s="76">
        <v>29912</v>
      </c>
      <c r="G115" s="76">
        <v>29912</v>
      </c>
      <c r="H115" s="76"/>
      <c r="I115" s="76"/>
      <c r="J115" s="76"/>
    </row>
    <row r="116" spans="1:10" ht="12.75">
      <c r="A116" s="99"/>
      <c r="B116" s="102" t="s">
        <v>477</v>
      </c>
      <c r="C116" s="123"/>
      <c r="D116" s="217" t="s">
        <v>379</v>
      </c>
      <c r="E116" s="339">
        <v>2033</v>
      </c>
      <c r="F116" s="76">
        <v>60732</v>
      </c>
      <c r="G116" s="76">
        <v>60732</v>
      </c>
      <c r="H116" s="76"/>
      <c r="I116" s="76"/>
      <c r="J116" s="76"/>
    </row>
    <row r="117" spans="1:10" ht="12.75">
      <c r="A117" s="310" t="s">
        <v>284</v>
      </c>
      <c r="B117" s="311" t="s">
        <v>493</v>
      </c>
      <c r="C117" s="312"/>
      <c r="D117" s="313"/>
      <c r="E117" s="356"/>
      <c r="F117" s="314">
        <f>SUM(F118+F120+F122+F129)</f>
        <v>1956300</v>
      </c>
      <c r="G117" s="314">
        <f>SUM(G118+G120+G122+G129)</f>
        <v>313300</v>
      </c>
      <c r="H117" s="314">
        <f>SUM(H118+H120+H122+H129)</f>
        <v>0</v>
      </c>
      <c r="I117" s="314">
        <f>SUM(I118+I120+I122+I129)</f>
        <v>1643000</v>
      </c>
      <c r="J117" s="314">
        <f>SUM(J118+J120+J122+J129)</f>
        <v>0</v>
      </c>
    </row>
    <row r="118" spans="1:10" ht="12.75">
      <c r="A118" s="264">
        <v>1</v>
      </c>
      <c r="B118" s="253" t="s">
        <v>505</v>
      </c>
      <c r="C118" s="254" t="s">
        <v>320</v>
      </c>
      <c r="D118" s="120"/>
      <c r="E118" s="341"/>
      <c r="F118" s="97">
        <f>SUM(F119:F119)</f>
        <v>136779</v>
      </c>
      <c r="G118" s="97">
        <f>SUM(G119:G119)</f>
        <v>136779</v>
      </c>
      <c r="H118" s="97">
        <f>SUM(H119:H119)</f>
        <v>0</v>
      </c>
      <c r="I118" s="97">
        <f>SUM(I119:I119)</f>
        <v>0</v>
      </c>
      <c r="J118" s="97">
        <f>SUM(J119:J119)</f>
        <v>0</v>
      </c>
    </row>
    <row r="119" spans="1:10" ht="12.75">
      <c r="A119" s="73"/>
      <c r="B119" s="74" t="s">
        <v>499</v>
      </c>
      <c r="C119" s="111"/>
      <c r="D119" s="132" t="s">
        <v>322</v>
      </c>
      <c r="E119" s="339">
        <v>2010</v>
      </c>
      <c r="F119" s="76">
        <v>136779</v>
      </c>
      <c r="G119" s="76">
        <v>136779</v>
      </c>
      <c r="H119" s="76"/>
      <c r="I119" s="76"/>
      <c r="J119" s="76"/>
    </row>
    <row r="120" spans="1:10" ht="12.75">
      <c r="A120" s="255">
        <v>2</v>
      </c>
      <c r="B120" s="206" t="s">
        <v>500</v>
      </c>
      <c r="C120" s="207" t="s">
        <v>523</v>
      </c>
      <c r="D120" s="121"/>
      <c r="E120" s="338"/>
      <c r="F120" s="79">
        <f>SUM(F121:F121)</f>
        <v>3485</v>
      </c>
      <c r="G120" s="79">
        <f>SUM(G121:G121)</f>
        <v>3485</v>
      </c>
      <c r="H120" s="79">
        <f>SUM(H121:H121)</f>
        <v>0</v>
      </c>
      <c r="I120" s="79">
        <f>SUM(I121:I121)</f>
        <v>0</v>
      </c>
      <c r="J120" s="79">
        <f>SUM(J121:J121)</f>
        <v>0</v>
      </c>
    </row>
    <row r="121" spans="1:10" ht="12.75">
      <c r="A121" s="73"/>
      <c r="B121" s="107" t="s">
        <v>501</v>
      </c>
      <c r="C121" s="126"/>
      <c r="D121" s="113" t="s">
        <v>524</v>
      </c>
      <c r="E121" s="339">
        <v>2010</v>
      </c>
      <c r="F121" s="76">
        <v>3485</v>
      </c>
      <c r="G121" s="76">
        <v>3485</v>
      </c>
      <c r="H121" s="76"/>
      <c r="I121" s="76"/>
      <c r="J121" s="76"/>
    </row>
    <row r="122" spans="1:10" ht="12.75" customHeight="1">
      <c r="A122" s="255">
        <v>3</v>
      </c>
      <c r="B122" s="106" t="s">
        <v>326</v>
      </c>
      <c r="C122" s="121" t="s">
        <v>327</v>
      </c>
      <c r="D122" s="121"/>
      <c r="E122" s="338"/>
      <c r="F122" s="79">
        <f>SUM(F123:F128)</f>
        <v>1643000</v>
      </c>
      <c r="G122" s="79">
        <f>SUM(G123:G128)</f>
        <v>0</v>
      </c>
      <c r="H122" s="79">
        <f>SUM(H123:H128)</f>
        <v>0</v>
      </c>
      <c r="I122" s="79">
        <f>SUM(I123:I128)</f>
        <v>1643000</v>
      </c>
      <c r="J122" s="79">
        <f>SUM(J123:J128)</f>
        <v>0</v>
      </c>
    </row>
    <row r="123" spans="1:10" ht="14.25" customHeight="1">
      <c r="A123" s="255"/>
      <c r="B123" s="134" t="s">
        <v>522</v>
      </c>
      <c r="C123" s="115"/>
      <c r="D123" s="113" t="s">
        <v>83</v>
      </c>
      <c r="E123" s="339">
        <v>2010</v>
      </c>
      <c r="F123" s="76">
        <v>488000</v>
      </c>
      <c r="G123" s="76"/>
      <c r="H123" s="76"/>
      <c r="I123" s="76">
        <v>488000</v>
      </c>
      <c r="J123" s="76"/>
    </row>
    <row r="124" spans="1:10" ht="12.75">
      <c r="A124" s="73"/>
      <c r="B124" s="127" t="s">
        <v>156</v>
      </c>
      <c r="C124" s="113"/>
      <c r="D124" s="113" t="s">
        <v>84</v>
      </c>
      <c r="E124" s="339">
        <v>2010</v>
      </c>
      <c r="F124" s="76">
        <v>34000</v>
      </c>
      <c r="G124" s="76"/>
      <c r="H124" s="76"/>
      <c r="I124" s="76">
        <v>34000</v>
      </c>
      <c r="J124" s="76"/>
    </row>
    <row r="125" spans="1:10" ht="12.75">
      <c r="A125" s="73"/>
      <c r="B125" s="127" t="s">
        <v>538</v>
      </c>
      <c r="C125" s="113"/>
      <c r="D125" s="113" t="s">
        <v>85</v>
      </c>
      <c r="E125" s="339">
        <v>2010</v>
      </c>
      <c r="F125" s="76">
        <v>650000</v>
      </c>
      <c r="G125" s="76"/>
      <c r="H125" s="76"/>
      <c r="I125" s="76">
        <v>650000</v>
      </c>
      <c r="J125" s="76"/>
    </row>
    <row r="126" spans="1:10" ht="12.75">
      <c r="A126" s="73"/>
      <c r="B126" s="74" t="s">
        <v>498</v>
      </c>
      <c r="C126" s="111"/>
      <c r="D126" s="113" t="s">
        <v>87</v>
      </c>
      <c r="E126" s="339">
        <v>2010</v>
      </c>
      <c r="F126" s="76">
        <v>81000</v>
      </c>
      <c r="G126" s="76"/>
      <c r="H126" s="76"/>
      <c r="I126" s="76">
        <v>81000</v>
      </c>
      <c r="J126" s="76"/>
    </row>
    <row r="127" spans="1:10" ht="12.75">
      <c r="A127" s="73"/>
      <c r="B127" s="80" t="s">
        <v>497</v>
      </c>
      <c r="C127" s="113"/>
      <c r="D127" s="113" t="s">
        <v>88</v>
      </c>
      <c r="E127" s="339">
        <v>2010</v>
      </c>
      <c r="F127" s="76">
        <v>360000</v>
      </c>
      <c r="G127" s="76"/>
      <c r="H127" s="76"/>
      <c r="I127" s="76">
        <v>360000</v>
      </c>
      <c r="J127" s="76"/>
    </row>
    <row r="128" spans="1:10" ht="14.25" customHeight="1">
      <c r="A128" s="73"/>
      <c r="B128" s="204" t="s">
        <v>525</v>
      </c>
      <c r="C128" s="205"/>
      <c r="D128" s="113" t="s">
        <v>89</v>
      </c>
      <c r="E128" s="357">
        <v>2010</v>
      </c>
      <c r="F128" s="98">
        <v>30000</v>
      </c>
      <c r="G128" s="98"/>
      <c r="H128" s="98"/>
      <c r="I128" s="98">
        <v>30000</v>
      </c>
      <c r="J128" s="98"/>
    </row>
    <row r="129" spans="1:10" ht="14.25" customHeight="1">
      <c r="A129" s="269">
        <v>4</v>
      </c>
      <c r="B129" s="106" t="s">
        <v>174</v>
      </c>
      <c r="C129" s="121" t="s">
        <v>413</v>
      </c>
      <c r="D129" s="220"/>
      <c r="E129" s="338"/>
      <c r="F129" s="79">
        <f>SUM(F130+F131)</f>
        <v>173036</v>
      </c>
      <c r="G129" s="79">
        <f>SUM(G130+G131)</f>
        <v>173036</v>
      </c>
      <c r="H129" s="79">
        <f>SUM(H130+H131)</f>
        <v>0</v>
      </c>
      <c r="I129" s="79">
        <f>SUM(I130+I131)</f>
        <v>0</v>
      </c>
      <c r="J129" s="79">
        <f>SUM(J130+J131)</f>
        <v>0</v>
      </c>
    </row>
    <row r="130" spans="1:10" ht="14.25" customHeight="1">
      <c r="A130" s="240"/>
      <c r="B130" s="181" t="s">
        <v>155</v>
      </c>
      <c r="C130" s="113"/>
      <c r="D130" s="221" t="s">
        <v>424</v>
      </c>
      <c r="E130" s="351" t="s">
        <v>384</v>
      </c>
      <c r="F130" s="75">
        <v>8611</v>
      </c>
      <c r="G130" s="75">
        <v>8611</v>
      </c>
      <c r="H130" s="75"/>
      <c r="I130" s="75"/>
      <c r="J130" s="75"/>
    </row>
    <row r="131" spans="1:10" ht="14.25" customHeight="1" thickBot="1">
      <c r="A131" s="202"/>
      <c r="B131" s="134" t="s">
        <v>415</v>
      </c>
      <c r="C131" s="203"/>
      <c r="D131" s="212" t="s">
        <v>424</v>
      </c>
      <c r="E131" s="357">
        <v>2010</v>
      </c>
      <c r="F131" s="98">
        <v>164425</v>
      </c>
      <c r="G131" s="98">
        <v>164425</v>
      </c>
      <c r="H131" s="98"/>
      <c r="I131" s="98"/>
      <c r="J131" s="98"/>
    </row>
    <row r="132" spans="1:10" ht="15.75" thickBot="1" thickTop="1">
      <c r="A132" s="110"/>
      <c r="B132" s="327" t="s">
        <v>105</v>
      </c>
      <c r="C132" s="328"/>
      <c r="D132" s="329"/>
      <c r="E132" s="330"/>
      <c r="F132" s="330">
        <f>SUM(F10+F107+F112)</f>
        <v>28627921</v>
      </c>
      <c r="G132" s="330">
        <f>SUM(G10+G107+G112)</f>
        <v>26556812</v>
      </c>
      <c r="H132" s="330">
        <f>SUM(H10+H107+H112)</f>
        <v>91800</v>
      </c>
      <c r="I132" s="330">
        <f>SUM(I10+I107+I112)</f>
        <v>1684000</v>
      </c>
      <c r="J132" s="330">
        <f>SUM(J10+J107+J112)</f>
        <v>295309</v>
      </c>
    </row>
    <row r="133" ht="13.5" thickTop="1">
      <c r="A133" s="56"/>
    </row>
    <row r="134" spans="1:7" ht="12.75">
      <c r="A134" s="56"/>
      <c r="B134" s="225" t="s">
        <v>256</v>
      </c>
      <c r="C134" s="183"/>
      <c r="D134" s="183"/>
      <c r="E134" s="188"/>
      <c r="F134" s="188">
        <f>SUM(F135:F136)</f>
        <v>6975968</v>
      </c>
      <c r="G134" s="188">
        <f>SUM(G135:G136)</f>
        <v>6975968</v>
      </c>
    </row>
    <row r="135" spans="1:7" ht="12.75">
      <c r="A135" s="56"/>
      <c r="B135" s="182" t="s">
        <v>560</v>
      </c>
      <c r="C135" s="182"/>
      <c r="D135" s="182"/>
      <c r="E135" s="189">
        <v>952</v>
      </c>
      <c r="F135" s="189">
        <v>713968</v>
      </c>
      <c r="G135" s="189">
        <v>713968</v>
      </c>
    </row>
    <row r="136" spans="1:7" ht="13.5" thickBot="1">
      <c r="A136" s="56"/>
      <c r="B136" s="226" t="s">
        <v>561</v>
      </c>
      <c r="C136" s="227"/>
      <c r="D136" s="227"/>
      <c r="E136" s="228">
        <v>952</v>
      </c>
      <c r="F136" s="229">
        <v>6262000</v>
      </c>
      <c r="G136" s="229">
        <v>6262000</v>
      </c>
    </row>
    <row r="137" spans="1:7" ht="14.25" thickBot="1" thickTop="1">
      <c r="A137" s="56"/>
      <c r="B137" s="230" t="s">
        <v>51</v>
      </c>
      <c r="C137" s="231"/>
      <c r="D137" s="231"/>
      <c r="E137" s="232"/>
      <c r="F137" s="233">
        <f>SUM(F132+F134)</f>
        <v>35603889</v>
      </c>
      <c r="G137" s="233">
        <f>SUM(G132+G134)</f>
        <v>33532780</v>
      </c>
    </row>
    <row r="138" spans="1:10" ht="13.5" thickTop="1">
      <c r="A138" s="56"/>
      <c r="B138" s="56"/>
      <c r="C138" s="56"/>
      <c r="D138" s="56"/>
      <c r="E138" s="130"/>
      <c r="F138" s="130"/>
      <c r="G138" s="130"/>
      <c r="H138" s="130"/>
      <c r="I138" s="130"/>
      <c r="J138" s="130"/>
    </row>
    <row r="139" spans="1:10" ht="12.75">
      <c r="A139" t="s">
        <v>245</v>
      </c>
      <c r="B139" s="56" t="s">
        <v>245</v>
      </c>
      <c r="C139" s="56"/>
      <c r="D139" s="56"/>
      <c r="E139" s="56"/>
      <c r="F139" s="56"/>
      <c r="G139" s="56"/>
      <c r="H139" s="56"/>
      <c r="I139" s="56"/>
      <c r="J139" s="56"/>
    </row>
  </sheetData>
  <printOptions/>
  <pageMargins left="1.1811023622047245" right="0" top="1.1811023622047245" bottom="1.1811023622047245" header="0.5118110236220472" footer="0.5118110236220472"/>
  <pageSetup horizontalDpi="300" verticalDpi="300"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7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22" customWidth="1"/>
    <col min="2" max="2" width="4.875" style="13" customWidth="1"/>
    <col min="3" max="3" width="43.25390625" style="0" customWidth="1"/>
    <col min="4" max="4" width="11.00390625" style="0" customWidth="1"/>
    <col min="5" max="5" width="10.875" style="0" customWidth="1"/>
    <col min="6" max="6" width="8.875" style="0" customWidth="1"/>
    <col min="7" max="7" width="10.125" style="0" customWidth="1"/>
    <col min="8" max="8" width="10.875" style="0" customWidth="1"/>
  </cols>
  <sheetData>
    <row r="1" spans="1:3" ht="15">
      <c r="A1" s="22" t="s">
        <v>245</v>
      </c>
      <c r="C1" s="173" t="s">
        <v>660</v>
      </c>
    </row>
    <row r="2" spans="1:3" ht="12.75">
      <c r="A2" s="22" t="s">
        <v>245</v>
      </c>
      <c r="C2" s="172" t="s">
        <v>106</v>
      </c>
    </row>
    <row r="3" spans="1:3" ht="12.75">
      <c r="A3" s="22" t="s">
        <v>245</v>
      </c>
      <c r="C3" s="193" t="s">
        <v>663</v>
      </c>
    </row>
    <row r="5" ht="12.75">
      <c r="C5" s="54" t="s">
        <v>204</v>
      </c>
    </row>
    <row r="6" ht="13.5" thickBot="1"/>
    <row r="7" spans="1:8" ht="14.25" thickBot="1" thickTop="1">
      <c r="A7" s="23" t="s">
        <v>241</v>
      </c>
      <c r="B7" s="14"/>
      <c r="C7" s="1" t="s">
        <v>242</v>
      </c>
      <c r="D7" s="179" t="s">
        <v>567</v>
      </c>
      <c r="E7" s="366" t="s">
        <v>656</v>
      </c>
      <c r="F7" s="366" t="s">
        <v>657</v>
      </c>
      <c r="G7" s="366" t="s">
        <v>575</v>
      </c>
      <c r="H7" s="367" t="s">
        <v>245</v>
      </c>
    </row>
    <row r="8" spans="1:8" ht="13.5" thickTop="1">
      <c r="A8" s="24" t="s">
        <v>243</v>
      </c>
      <c r="B8" s="70" t="s">
        <v>107</v>
      </c>
      <c r="C8" s="2" t="s">
        <v>244</v>
      </c>
      <c r="D8" s="2" t="s">
        <v>226</v>
      </c>
      <c r="E8" s="2" t="s">
        <v>52</v>
      </c>
      <c r="F8" s="2" t="s">
        <v>245</v>
      </c>
      <c r="G8" s="2" t="s">
        <v>245</v>
      </c>
      <c r="H8" s="2" t="s">
        <v>53</v>
      </c>
    </row>
    <row r="9" spans="1:8" ht="12.75">
      <c r="A9" s="24"/>
      <c r="B9" s="15" t="s">
        <v>245</v>
      </c>
      <c r="C9" s="50"/>
      <c r="D9" s="2" t="s">
        <v>324</v>
      </c>
      <c r="E9" s="2" t="s">
        <v>104</v>
      </c>
      <c r="F9" s="2" t="s">
        <v>658</v>
      </c>
      <c r="G9" s="2" t="s">
        <v>659</v>
      </c>
      <c r="H9" s="2" t="s">
        <v>54</v>
      </c>
    </row>
    <row r="10" spans="1:8" ht="13.5" thickBot="1">
      <c r="A10" s="372" t="s">
        <v>590</v>
      </c>
      <c r="B10" s="373" t="s">
        <v>591</v>
      </c>
      <c r="C10" s="374">
        <v>3</v>
      </c>
      <c r="D10" s="374">
        <v>4</v>
      </c>
      <c r="E10" s="374">
        <v>5</v>
      </c>
      <c r="F10" s="374">
        <v>6</v>
      </c>
      <c r="G10" s="374">
        <v>7</v>
      </c>
      <c r="H10" s="374">
        <v>8</v>
      </c>
    </row>
    <row r="11" spans="1:8" ht="14.25" thickBot="1" thickTop="1">
      <c r="A11" s="34" t="s">
        <v>288</v>
      </c>
      <c r="B11" s="35"/>
      <c r="C11" s="37" t="s">
        <v>287</v>
      </c>
      <c r="D11" s="37">
        <f>SUM(D12+D14+D22+D33+D35+D37)</f>
        <v>5207678</v>
      </c>
      <c r="E11" s="37">
        <f>SUM(E12+E14+E22+E33+E35+E37)</f>
        <v>5207678</v>
      </c>
      <c r="F11" s="37">
        <f>SUM(F12+F14+F22+F33+F35+F37)</f>
        <v>0</v>
      </c>
      <c r="G11" s="37">
        <f>SUM(G12+G14+G22+G33+G35+G37)</f>
        <v>0</v>
      </c>
      <c r="H11" s="37">
        <f>SUM(H12+H14+H22+H33+H35+H37)</f>
        <v>0</v>
      </c>
    </row>
    <row r="12" spans="1:8" ht="13.5" thickTop="1">
      <c r="A12" s="24" t="s">
        <v>289</v>
      </c>
      <c r="B12" s="136"/>
      <c r="C12" s="12" t="s">
        <v>246</v>
      </c>
      <c r="D12" s="12">
        <f>D13</f>
        <v>1000</v>
      </c>
      <c r="E12" s="12">
        <f>E13</f>
        <v>1000</v>
      </c>
      <c r="F12" s="12">
        <f>F13</f>
        <v>0</v>
      </c>
      <c r="G12" s="12">
        <f>G13</f>
        <v>0</v>
      </c>
      <c r="H12" s="12">
        <f>H13</f>
        <v>0</v>
      </c>
    </row>
    <row r="13" spans="1:8" ht="12.75">
      <c r="A13" s="27"/>
      <c r="B13" s="17" t="s">
        <v>291</v>
      </c>
      <c r="C13" s="6" t="s">
        <v>247</v>
      </c>
      <c r="D13" s="6">
        <v>1000</v>
      </c>
      <c r="E13" s="6">
        <v>1000</v>
      </c>
      <c r="F13" s="6"/>
      <c r="G13" s="6"/>
      <c r="H13" s="6"/>
    </row>
    <row r="14" spans="1:8" ht="12.75">
      <c r="A14" s="26" t="s">
        <v>294</v>
      </c>
      <c r="B14" s="18"/>
      <c r="C14" s="5" t="s">
        <v>165</v>
      </c>
      <c r="D14" s="5">
        <f>SUM(D15:D21)</f>
        <v>6916</v>
      </c>
      <c r="E14" s="5">
        <f>SUM(E15:E21)</f>
        <v>6916</v>
      </c>
      <c r="F14" s="5">
        <f>SUM(F15:F21)</f>
        <v>0</v>
      </c>
      <c r="G14" s="5">
        <f>SUM(G15:G21)</f>
        <v>0</v>
      </c>
      <c r="H14" s="5">
        <f>SUM(H15:H21)</f>
        <v>0</v>
      </c>
    </row>
    <row r="15" spans="1:8" ht="12.75">
      <c r="A15" s="26"/>
      <c r="B15" s="18" t="s">
        <v>329</v>
      </c>
      <c r="C15" s="8" t="s">
        <v>55</v>
      </c>
      <c r="D15" s="6">
        <v>212</v>
      </c>
      <c r="E15" s="6">
        <v>212</v>
      </c>
      <c r="F15" s="6"/>
      <c r="G15" s="6"/>
      <c r="H15" s="6"/>
    </row>
    <row r="16" spans="1:8" ht="12.75">
      <c r="A16" s="26"/>
      <c r="B16" s="18" t="s">
        <v>331</v>
      </c>
      <c r="C16" s="8" t="s">
        <v>56</v>
      </c>
      <c r="D16" s="6">
        <v>2507</v>
      </c>
      <c r="E16" s="6">
        <v>2507</v>
      </c>
      <c r="F16" s="6"/>
      <c r="G16" s="6"/>
      <c r="H16" s="6"/>
    </row>
    <row r="17" spans="1:8" ht="12.75">
      <c r="A17" s="26"/>
      <c r="B17" s="18" t="s">
        <v>332</v>
      </c>
      <c r="C17" s="8" t="s">
        <v>254</v>
      </c>
      <c r="D17" s="6">
        <v>1127</v>
      </c>
      <c r="E17" s="6">
        <v>1127</v>
      </c>
      <c r="F17" s="6"/>
      <c r="G17" s="6"/>
      <c r="H17" s="6"/>
    </row>
    <row r="18" spans="1:8" ht="12.75">
      <c r="A18" s="26"/>
      <c r="B18" s="18" t="s">
        <v>296</v>
      </c>
      <c r="C18" s="8" t="s">
        <v>249</v>
      </c>
      <c r="D18" s="6">
        <v>626</v>
      </c>
      <c r="E18" s="6">
        <v>626</v>
      </c>
      <c r="F18" s="6"/>
      <c r="G18" s="6"/>
      <c r="H18" s="6"/>
    </row>
    <row r="19" spans="1:8" ht="12.75">
      <c r="A19" s="26"/>
      <c r="B19" s="18" t="s">
        <v>297</v>
      </c>
      <c r="C19" s="8" t="s">
        <v>250</v>
      </c>
      <c r="D19" s="6">
        <v>90</v>
      </c>
      <c r="E19" s="6">
        <v>90</v>
      </c>
      <c r="F19" s="6"/>
      <c r="G19" s="6"/>
      <c r="H19" s="6"/>
    </row>
    <row r="20" spans="1:8" ht="12.75">
      <c r="A20" s="26"/>
      <c r="B20" s="18" t="s">
        <v>291</v>
      </c>
      <c r="C20" s="8" t="s">
        <v>302</v>
      </c>
      <c r="D20" s="6">
        <v>2214</v>
      </c>
      <c r="E20" s="6">
        <v>2214</v>
      </c>
      <c r="F20" s="6"/>
      <c r="G20" s="6"/>
      <c r="H20" s="6"/>
    </row>
    <row r="21" spans="1:8" ht="12.75">
      <c r="A21" s="26"/>
      <c r="B21" s="18" t="s">
        <v>57</v>
      </c>
      <c r="C21" s="8" t="s">
        <v>58</v>
      </c>
      <c r="D21" s="6">
        <v>140</v>
      </c>
      <c r="E21" s="6">
        <v>140</v>
      </c>
      <c r="F21" s="6"/>
      <c r="G21" s="6"/>
      <c r="H21" s="6"/>
    </row>
    <row r="22" spans="1:8" ht="12.75">
      <c r="A22" s="27" t="s">
        <v>298</v>
      </c>
      <c r="B22" s="18" t="s">
        <v>300</v>
      </c>
      <c r="C22" s="5" t="s">
        <v>299</v>
      </c>
      <c r="D22" s="5">
        <f>SUM(D23+D24)</f>
        <v>5170412</v>
      </c>
      <c r="E22" s="5">
        <f>SUM(E23+E24)</f>
        <v>5170412</v>
      </c>
      <c r="F22" s="5">
        <f>SUM(F23+F24)</f>
        <v>0</v>
      </c>
      <c r="G22" s="5">
        <f>SUM(G23+G24)</f>
        <v>0</v>
      </c>
      <c r="H22" s="5">
        <f>SUM(H23+H24)</f>
        <v>0</v>
      </c>
    </row>
    <row r="23" spans="1:8" ht="12.75">
      <c r="A23" s="27"/>
      <c r="B23" s="18" t="s">
        <v>292</v>
      </c>
      <c r="C23" s="8" t="s">
        <v>487</v>
      </c>
      <c r="D23" s="6">
        <v>1921</v>
      </c>
      <c r="E23" s="6">
        <v>1921</v>
      </c>
      <c r="F23" s="6"/>
      <c r="G23" s="6"/>
      <c r="H23" s="6"/>
    </row>
    <row r="24" spans="1:8" ht="12.75">
      <c r="A24" s="27"/>
      <c r="B24" s="18"/>
      <c r="C24" s="8" t="s">
        <v>59</v>
      </c>
      <c r="D24" s="6">
        <f>SUM(D25:D32)</f>
        <v>5168491</v>
      </c>
      <c r="E24" s="6">
        <f>SUM(E25:E32)</f>
        <v>5168491</v>
      </c>
      <c r="F24" s="6"/>
      <c r="G24" s="6"/>
      <c r="H24" s="6"/>
    </row>
    <row r="25" spans="1:8" ht="12.75">
      <c r="A25" s="27"/>
      <c r="B25" s="18" t="s">
        <v>300</v>
      </c>
      <c r="C25" s="8" t="s">
        <v>145</v>
      </c>
      <c r="D25" s="6">
        <v>20000</v>
      </c>
      <c r="E25" s="6">
        <v>20000</v>
      </c>
      <c r="F25" s="6"/>
      <c r="G25" s="6"/>
      <c r="H25" s="6"/>
    </row>
    <row r="26" spans="1:8" ht="12.75">
      <c r="A26" s="27"/>
      <c r="B26" s="18" t="s">
        <v>300</v>
      </c>
      <c r="C26" s="8" t="s">
        <v>102</v>
      </c>
      <c r="D26" s="6">
        <v>35000</v>
      </c>
      <c r="E26" s="6">
        <v>35000</v>
      </c>
      <c r="F26" s="6"/>
      <c r="G26" s="6"/>
      <c r="H26" s="6"/>
    </row>
    <row r="27" spans="1:8" ht="12.75">
      <c r="A27" s="27"/>
      <c r="B27" s="18" t="s">
        <v>60</v>
      </c>
      <c r="C27" s="8" t="s">
        <v>206</v>
      </c>
      <c r="D27" s="6">
        <v>617126</v>
      </c>
      <c r="E27" s="6">
        <v>617126</v>
      </c>
      <c r="F27" s="6"/>
      <c r="G27" s="6"/>
      <c r="H27" s="6"/>
    </row>
    <row r="28" spans="1:8" ht="12.75">
      <c r="A28" s="27"/>
      <c r="B28" s="18" t="s">
        <v>60</v>
      </c>
      <c r="C28" s="8" t="s">
        <v>207</v>
      </c>
      <c r="D28" s="6">
        <v>1245832</v>
      </c>
      <c r="E28" s="6">
        <v>1245832</v>
      </c>
      <c r="F28" s="6"/>
      <c r="G28" s="6"/>
      <c r="H28" s="6"/>
    </row>
    <row r="29" spans="1:8" ht="12.75">
      <c r="A29" s="27"/>
      <c r="B29" s="18" t="s">
        <v>60</v>
      </c>
      <c r="C29" s="8" t="s">
        <v>208</v>
      </c>
      <c r="D29" s="6">
        <v>1012169</v>
      </c>
      <c r="E29" s="6">
        <v>1012169</v>
      </c>
      <c r="F29" s="6"/>
      <c r="G29" s="6"/>
      <c r="H29" s="6"/>
    </row>
    <row r="30" spans="1:8" ht="12.75">
      <c r="A30" s="27"/>
      <c r="B30" s="18" t="s">
        <v>60</v>
      </c>
      <c r="C30" s="8" t="s">
        <v>205</v>
      </c>
      <c r="D30" s="6">
        <v>1586999</v>
      </c>
      <c r="E30" s="6">
        <v>1586999</v>
      </c>
      <c r="F30" s="6"/>
      <c r="G30" s="6"/>
      <c r="H30" s="6"/>
    </row>
    <row r="31" spans="1:8" ht="12.75">
      <c r="A31" s="27"/>
      <c r="B31" s="18" t="s">
        <v>60</v>
      </c>
      <c r="C31" s="8" t="s">
        <v>209</v>
      </c>
      <c r="D31" s="6">
        <v>650533</v>
      </c>
      <c r="E31" s="6">
        <v>650533</v>
      </c>
      <c r="F31" s="6"/>
      <c r="G31" s="6"/>
      <c r="H31" s="6"/>
    </row>
    <row r="32" spans="1:8" ht="12.75">
      <c r="A32" s="27"/>
      <c r="B32" s="18" t="s">
        <v>300</v>
      </c>
      <c r="C32" s="8" t="s">
        <v>210</v>
      </c>
      <c r="D32" s="6">
        <v>832</v>
      </c>
      <c r="E32" s="6">
        <v>832</v>
      </c>
      <c r="F32" s="6"/>
      <c r="G32" s="6"/>
      <c r="H32" s="6"/>
    </row>
    <row r="33" spans="1:8" ht="12.75">
      <c r="A33" s="26" t="s">
        <v>290</v>
      </c>
      <c r="B33" s="17" t="s">
        <v>245</v>
      </c>
      <c r="C33" s="7" t="s">
        <v>248</v>
      </c>
      <c r="D33" s="7">
        <f>D34</f>
        <v>550</v>
      </c>
      <c r="E33" s="7">
        <f>E34</f>
        <v>550</v>
      </c>
      <c r="F33" s="7">
        <f>F34</f>
        <v>0</v>
      </c>
      <c r="G33" s="7">
        <f>G34</f>
        <v>0</v>
      </c>
      <c r="H33" s="7">
        <f>H34</f>
        <v>0</v>
      </c>
    </row>
    <row r="34" spans="1:8" ht="12.75">
      <c r="A34" s="26"/>
      <c r="B34" s="17" t="s">
        <v>292</v>
      </c>
      <c r="C34" s="8" t="s">
        <v>211</v>
      </c>
      <c r="D34" s="8">
        <v>550</v>
      </c>
      <c r="E34" s="8">
        <v>550</v>
      </c>
      <c r="F34" s="8"/>
      <c r="G34" s="8"/>
      <c r="H34" s="8"/>
    </row>
    <row r="35" spans="1:8" ht="12.75">
      <c r="A35" s="26" t="s">
        <v>147</v>
      </c>
      <c r="B35" s="17"/>
      <c r="C35" s="5" t="s">
        <v>148</v>
      </c>
      <c r="D35" s="5">
        <f>D36</f>
        <v>10800</v>
      </c>
      <c r="E35" s="5">
        <f>E36</f>
        <v>10800</v>
      </c>
      <c r="F35" s="5">
        <f>F36</f>
        <v>0</v>
      </c>
      <c r="G35" s="5">
        <f>G36</f>
        <v>0</v>
      </c>
      <c r="H35" s="5">
        <f>H36</f>
        <v>0</v>
      </c>
    </row>
    <row r="36" spans="1:8" ht="12.75">
      <c r="A36" s="26"/>
      <c r="B36" s="17" t="s">
        <v>149</v>
      </c>
      <c r="C36" s="6" t="s">
        <v>150</v>
      </c>
      <c r="D36" s="6">
        <v>10800</v>
      </c>
      <c r="E36" s="6">
        <v>10800</v>
      </c>
      <c r="F36" s="6"/>
      <c r="G36" s="6"/>
      <c r="H36" s="6"/>
    </row>
    <row r="37" spans="1:8" ht="12.75">
      <c r="A37" s="27" t="s">
        <v>301</v>
      </c>
      <c r="B37" s="18"/>
      <c r="C37" s="7" t="s">
        <v>251</v>
      </c>
      <c r="D37" s="5">
        <f>SUM(D38:D39)</f>
        <v>18000</v>
      </c>
      <c r="E37" s="5">
        <f>SUM(E38:E39)</f>
        <v>18000</v>
      </c>
      <c r="F37" s="5">
        <f>SUM(F38:F39)</f>
        <v>0</v>
      </c>
      <c r="G37" s="5">
        <f>SUM(G38:G39)</f>
        <v>0</v>
      </c>
      <c r="H37" s="5">
        <f>SUM(H38:H39)</f>
        <v>0</v>
      </c>
    </row>
    <row r="38" spans="1:8" ht="12.75">
      <c r="A38" s="27"/>
      <c r="B38" s="18" t="s">
        <v>292</v>
      </c>
      <c r="C38" s="8" t="s">
        <v>616</v>
      </c>
      <c r="D38" s="8">
        <v>8000</v>
      </c>
      <c r="E38" s="8">
        <v>8000</v>
      </c>
      <c r="F38" s="8"/>
      <c r="G38" s="8"/>
      <c r="H38" s="8"/>
    </row>
    <row r="39" spans="1:8" ht="13.5" thickBot="1">
      <c r="A39" s="27"/>
      <c r="B39" s="18" t="s">
        <v>300</v>
      </c>
      <c r="C39" s="8" t="s">
        <v>61</v>
      </c>
      <c r="D39" s="6">
        <v>10000</v>
      </c>
      <c r="E39" s="6">
        <v>10000</v>
      </c>
      <c r="F39" s="6"/>
      <c r="G39" s="6"/>
      <c r="H39" s="6"/>
    </row>
    <row r="40" spans="1:8" ht="14.25" thickBot="1" thickTop="1">
      <c r="A40" s="34" t="s">
        <v>304</v>
      </c>
      <c r="B40" s="35"/>
      <c r="C40" s="37" t="s">
        <v>303</v>
      </c>
      <c r="D40" s="37">
        <f>SUM(D41+D45)</f>
        <v>638164</v>
      </c>
      <c r="E40" s="37">
        <f>SUM(E41+E45)</f>
        <v>638164</v>
      </c>
      <c r="F40" s="37">
        <f>SUM(F41+F45)</f>
        <v>0</v>
      </c>
      <c r="G40" s="37">
        <f>SUM(G41+G45)</f>
        <v>0</v>
      </c>
      <c r="H40" s="37">
        <f>SUM(H41+H45)</f>
        <v>0</v>
      </c>
    </row>
    <row r="41" spans="1:8" ht="13.5" thickTop="1">
      <c r="A41" s="24" t="s">
        <v>305</v>
      </c>
      <c r="B41" s="19"/>
      <c r="C41" s="12" t="s">
        <v>306</v>
      </c>
      <c r="D41" s="33">
        <f>SUM(D42:D43)</f>
        <v>92500</v>
      </c>
      <c r="E41" s="33">
        <f>SUM(E42:E43)</f>
        <v>92500</v>
      </c>
      <c r="F41" s="33">
        <f>SUM(F42:F43)</f>
        <v>0</v>
      </c>
      <c r="G41" s="33">
        <f>SUM(G42:G43)</f>
        <v>0</v>
      </c>
      <c r="H41" s="33">
        <f>SUM(H42:H43)</f>
        <v>0</v>
      </c>
    </row>
    <row r="42" spans="1:8" ht="12.75">
      <c r="A42" s="161"/>
      <c r="B42" s="19" t="s">
        <v>101</v>
      </c>
      <c r="C42" s="9" t="s">
        <v>620</v>
      </c>
      <c r="D42" s="9">
        <v>55000</v>
      </c>
      <c r="E42" s="9">
        <v>55000</v>
      </c>
      <c r="F42" s="9"/>
      <c r="G42" s="9"/>
      <c r="H42" s="9"/>
    </row>
    <row r="43" spans="1:8" ht="12.75">
      <c r="A43" s="24"/>
      <c r="B43" s="19"/>
      <c r="C43" s="9" t="s">
        <v>351</v>
      </c>
      <c r="D43" s="9">
        <f>SUM(D44:D44)</f>
        <v>37500</v>
      </c>
      <c r="E43" s="9">
        <f>SUM(E44:E44)</f>
        <v>37500</v>
      </c>
      <c r="F43" s="9">
        <f>SUM(F44:F44)</f>
        <v>0</v>
      </c>
      <c r="G43" s="9">
        <f>SUM(G44:G44)</f>
        <v>0</v>
      </c>
      <c r="H43" s="9">
        <f>SUM(H44:H44)</f>
        <v>0</v>
      </c>
    </row>
    <row r="44" spans="1:8" ht="12.75">
      <c r="A44" s="27"/>
      <c r="B44" s="18" t="s">
        <v>238</v>
      </c>
      <c r="C44" s="8" t="s">
        <v>619</v>
      </c>
      <c r="D44" s="6">
        <v>37500</v>
      </c>
      <c r="E44" s="6">
        <v>37500</v>
      </c>
      <c r="F44" s="6"/>
      <c r="G44" s="6"/>
      <c r="H44" s="6"/>
    </row>
    <row r="45" spans="1:8" ht="12.75">
      <c r="A45" s="27" t="s">
        <v>307</v>
      </c>
      <c r="B45" s="18"/>
      <c r="C45" s="7" t="s">
        <v>308</v>
      </c>
      <c r="D45" s="5">
        <f>SUM(D46:D49)</f>
        <v>545664</v>
      </c>
      <c r="E45" s="5">
        <f>SUM(E46:E49)</f>
        <v>545664</v>
      </c>
      <c r="F45" s="5">
        <f>SUM(F46:F49)</f>
        <v>0</v>
      </c>
      <c r="G45" s="5">
        <f>SUM(G46:G49)</f>
        <v>0</v>
      </c>
      <c r="H45" s="5">
        <f>SUM(H46:H49)</f>
        <v>0</v>
      </c>
    </row>
    <row r="46" spans="1:8" ht="12.75">
      <c r="A46" s="27"/>
      <c r="B46" s="18" t="s">
        <v>291</v>
      </c>
      <c r="C46" s="31" t="s">
        <v>62</v>
      </c>
      <c r="D46" s="8">
        <v>1500</v>
      </c>
      <c r="E46" s="8">
        <v>1500</v>
      </c>
      <c r="F46" s="8">
        <v>0</v>
      </c>
      <c r="G46" s="8">
        <v>0</v>
      </c>
      <c r="H46" s="8">
        <v>0</v>
      </c>
    </row>
    <row r="47" spans="1:8" ht="12.75">
      <c r="A47" s="27"/>
      <c r="B47" s="18" t="s">
        <v>295</v>
      </c>
      <c r="C47" s="8" t="s">
        <v>587</v>
      </c>
      <c r="D47" s="6">
        <v>114000</v>
      </c>
      <c r="E47" s="6">
        <v>114000</v>
      </c>
      <c r="F47" s="6"/>
      <c r="G47" s="6"/>
      <c r="H47" s="6"/>
    </row>
    <row r="48" spans="1:8" ht="12.75">
      <c r="A48" s="27"/>
      <c r="B48" s="18" t="s">
        <v>292</v>
      </c>
      <c r="C48" s="9" t="s">
        <v>63</v>
      </c>
      <c r="D48" s="6">
        <v>111300</v>
      </c>
      <c r="E48" s="6">
        <v>111300</v>
      </c>
      <c r="F48" s="6"/>
      <c r="G48" s="6"/>
      <c r="H48" s="6"/>
    </row>
    <row r="49" spans="1:8" ht="12.75">
      <c r="A49" s="27"/>
      <c r="B49" s="18"/>
      <c r="C49" s="8" t="s">
        <v>351</v>
      </c>
      <c r="D49" s="6">
        <f>SUM(D50:D53)</f>
        <v>318864</v>
      </c>
      <c r="E49" s="6">
        <f>SUM(E50:E53)</f>
        <v>318864</v>
      </c>
      <c r="F49" s="6">
        <f>SUM(F50:F53)</f>
        <v>0</v>
      </c>
      <c r="G49" s="6">
        <f>SUM(G50:G53)</f>
        <v>0</v>
      </c>
      <c r="H49" s="6">
        <f>SUM(H50:H53)</f>
        <v>0</v>
      </c>
    </row>
    <row r="50" spans="1:8" ht="12.75">
      <c r="A50" s="27"/>
      <c r="B50" s="18" t="s">
        <v>403</v>
      </c>
      <c r="C50" s="8" t="s">
        <v>607</v>
      </c>
      <c r="D50" s="6">
        <v>9000</v>
      </c>
      <c r="E50" s="6">
        <v>9000</v>
      </c>
      <c r="F50" s="6"/>
      <c r="G50" s="6"/>
      <c r="H50" s="6"/>
    </row>
    <row r="51" spans="1:8" ht="12.75">
      <c r="A51" s="27"/>
      <c r="B51" s="18" t="s">
        <v>300</v>
      </c>
      <c r="C51" s="8" t="s">
        <v>596</v>
      </c>
      <c r="D51" s="6">
        <v>234864</v>
      </c>
      <c r="E51" s="6">
        <v>234864</v>
      </c>
      <c r="F51" s="6"/>
      <c r="G51" s="6"/>
      <c r="H51" s="6"/>
    </row>
    <row r="52" spans="1:8" ht="12.75">
      <c r="A52" s="27"/>
      <c r="B52" s="18" t="s">
        <v>300</v>
      </c>
      <c r="C52" s="8" t="s">
        <v>608</v>
      </c>
      <c r="D52" s="6">
        <v>70000</v>
      </c>
      <c r="E52" s="6">
        <v>70000</v>
      </c>
      <c r="F52" s="6"/>
      <c r="G52" s="6"/>
      <c r="H52" s="6"/>
    </row>
    <row r="53" spans="1:8" ht="13.5" thickBot="1">
      <c r="A53" s="27"/>
      <c r="B53" s="18" t="s">
        <v>300</v>
      </c>
      <c r="C53" s="8" t="s">
        <v>597</v>
      </c>
      <c r="D53" s="6">
        <v>5000</v>
      </c>
      <c r="E53" s="6">
        <v>5000</v>
      </c>
      <c r="F53" s="6"/>
      <c r="G53" s="6"/>
      <c r="H53" s="6"/>
    </row>
    <row r="54" spans="1:8" ht="14.25" thickBot="1" thickTop="1">
      <c r="A54" s="34" t="s">
        <v>545</v>
      </c>
      <c r="B54" s="35"/>
      <c r="C54" s="36" t="s">
        <v>547</v>
      </c>
      <c r="D54" s="37">
        <f>SUM(D55+D58)</f>
        <v>38000</v>
      </c>
      <c r="E54" s="37">
        <f>SUM(E55+E58)</f>
        <v>38000</v>
      </c>
      <c r="F54" s="37">
        <f>SUM(F55+F58)</f>
        <v>0</v>
      </c>
      <c r="G54" s="37">
        <f>SUM(G55+G58)</f>
        <v>0</v>
      </c>
      <c r="H54" s="37">
        <f>SUM(H55+H58)</f>
        <v>0</v>
      </c>
    </row>
    <row r="55" spans="1:8" ht="14.25" customHeight="1" thickTop="1">
      <c r="A55" s="41" t="s">
        <v>555</v>
      </c>
      <c r="B55" s="137"/>
      <c r="C55" s="40" t="s">
        <v>556</v>
      </c>
      <c r="D55" s="52">
        <f>D56</f>
        <v>26000</v>
      </c>
      <c r="E55" s="52">
        <f>E56</f>
        <v>26000</v>
      </c>
      <c r="F55" s="52">
        <f>F56</f>
        <v>0</v>
      </c>
      <c r="G55" s="52">
        <f>G56</f>
        <v>0</v>
      </c>
      <c r="H55" s="52">
        <f>H56</f>
        <v>0</v>
      </c>
    </row>
    <row r="56" spans="1:8" ht="12.75">
      <c r="A56" s="27"/>
      <c r="B56" s="18" t="s">
        <v>401</v>
      </c>
      <c r="C56" s="31" t="s">
        <v>411</v>
      </c>
      <c r="D56" s="6">
        <v>26000</v>
      </c>
      <c r="E56" s="6">
        <v>26000</v>
      </c>
      <c r="F56" s="6"/>
      <c r="G56" s="6"/>
      <c r="H56" s="6"/>
    </row>
    <row r="57" spans="1:8" ht="12.75">
      <c r="A57" s="27"/>
      <c r="B57" s="18"/>
      <c r="C57" s="9" t="s">
        <v>571</v>
      </c>
      <c r="D57" s="6"/>
      <c r="E57" s="6"/>
      <c r="F57" s="6"/>
      <c r="G57" s="6"/>
      <c r="H57" s="6"/>
    </row>
    <row r="58" spans="1:8" ht="12.75">
      <c r="A58" s="28" t="s">
        <v>548</v>
      </c>
      <c r="B58" s="138"/>
      <c r="C58" s="139" t="s">
        <v>251</v>
      </c>
      <c r="D58" s="139">
        <f>SUM(D59:D60)</f>
        <v>12000</v>
      </c>
      <c r="E58" s="139">
        <f>SUM(E59:E60)</f>
        <v>12000</v>
      </c>
      <c r="F58" s="139">
        <f>SUM(F59:F60)</f>
        <v>0</v>
      </c>
      <c r="G58" s="139">
        <f>SUM(G59:G60)</f>
        <v>0</v>
      </c>
      <c r="H58" s="139">
        <f>SUM(H59:H60)</f>
        <v>0</v>
      </c>
    </row>
    <row r="59" spans="1:8" ht="12.75">
      <c r="A59" s="184"/>
      <c r="B59" s="185" t="s">
        <v>291</v>
      </c>
      <c r="C59" s="186" t="s">
        <v>302</v>
      </c>
      <c r="D59" s="187">
        <v>5000</v>
      </c>
      <c r="E59" s="187">
        <v>5000</v>
      </c>
      <c r="F59" s="187"/>
      <c r="G59" s="187"/>
      <c r="H59" s="187"/>
    </row>
    <row r="60" spans="1:8" ht="13.5" thickBot="1">
      <c r="A60" s="184"/>
      <c r="B60" s="185" t="s">
        <v>295</v>
      </c>
      <c r="C60" s="186" t="s">
        <v>588</v>
      </c>
      <c r="D60" s="187">
        <v>7000</v>
      </c>
      <c r="E60" s="187">
        <v>7000</v>
      </c>
      <c r="F60" s="187"/>
      <c r="G60" s="187"/>
      <c r="H60" s="187"/>
    </row>
    <row r="61" spans="1:8" ht="14.25" thickBot="1" thickTop="1">
      <c r="A61" s="34" t="s">
        <v>309</v>
      </c>
      <c r="B61" s="35"/>
      <c r="C61" s="36" t="s">
        <v>319</v>
      </c>
      <c r="D61" s="37">
        <f>SUM(D62+D64+D68+D70)</f>
        <v>441105</v>
      </c>
      <c r="E61" s="37">
        <f>SUM(E62+E64+E68+E70)</f>
        <v>441105</v>
      </c>
      <c r="F61" s="37">
        <f>SUM(F62+F64+F68+F70)</f>
        <v>0</v>
      </c>
      <c r="G61" s="37">
        <f>SUM(G62+G64+G68+G70)</f>
        <v>0</v>
      </c>
      <c r="H61" s="37">
        <f>SUM(H62+H64+H68+H70)</f>
        <v>0</v>
      </c>
    </row>
    <row r="62" spans="1:8" ht="13.5" thickTop="1">
      <c r="A62" s="24" t="s">
        <v>310</v>
      </c>
      <c r="B62" s="19"/>
      <c r="C62" s="12" t="s">
        <v>252</v>
      </c>
      <c r="D62" s="33">
        <f>D63</f>
        <v>30000</v>
      </c>
      <c r="E62" s="33">
        <f>E63</f>
        <v>30000</v>
      </c>
      <c r="F62" s="33">
        <f>F63</f>
        <v>0</v>
      </c>
      <c r="G62" s="33">
        <f>G63</f>
        <v>0</v>
      </c>
      <c r="H62" s="33">
        <f>H63</f>
        <v>0</v>
      </c>
    </row>
    <row r="63" spans="1:8" ht="12.75">
      <c r="A63" s="24"/>
      <c r="B63" s="19" t="s">
        <v>166</v>
      </c>
      <c r="C63" s="9" t="s">
        <v>609</v>
      </c>
      <c r="D63" s="9">
        <v>30000</v>
      </c>
      <c r="E63" s="9">
        <v>30000</v>
      </c>
      <c r="F63" s="9"/>
      <c r="G63" s="9"/>
      <c r="H63" s="9"/>
    </row>
    <row r="64" spans="1:8" ht="12.75">
      <c r="A64" s="27" t="s">
        <v>311</v>
      </c>
      <c r="B64" s="18"/>
      <c r="C64" s="7" t="s">
        <v>259</v>
      </c>
      <c r="D64" s="5">
        <f>SUM(D65:D67)</f>
        <v>58740</v>
      </c>
      <c r="E64" s="5">
        <f>SUM(E65:E67)</f>
        <v>58740</v>
      </c>
      <c r="F64" s="5">
        <f>SUM(F65:F67)</f>
        <v>0</v>
      </c>
      <c r="G64" s="5">
        <f>SUM(G65:G67)</f>
        <v>0</v>
      </c>
      <c r="H64" s="5">
        <f>SUM(H65:H67)</f>
        <v>0</v>
      </c>
    </row>
    <row r="65" spans="1:8" ht="12.75">
      <c r="A65" s="27"/>
      <c r="B65" s="18" t="s">
        <v>292</v>
      </c>
      <c r="C65" s="8" t="s">
        <v>228</v>
      </c>
      <c r="D65" s="6">
        <v>41250</v>
      </c>
      <c r="E65" s="6">
        <v>41250</v>
      </c>
      <c r="F65" s="6"/>
      <c r="G65" s="6"/>
      <c r="H65" s="6"/>
    </row>
    <row r="66" spans="1:8" ht="12.75">
      <c r="A66" s="27"/>
      <c r="B66" s="18" t="s">
        <v>549</v>
      </c>
      <c r="C66" s="8" t="s">
        <v>451</v>
      </c>
      <c r="D66" s="6">
        <v>3090</v>
      </c>
      <c r="E66" s="6">
        <v>3090</v>
      </c>
      <c r="F66" s="6"/>
      <c r="G66" s="6"/>
      <c r="H66" s="6"/>
    </row>
    <row r="67" spans="1:8" ht="12.75">
      <c r="A67" s="27"/>
      <c r="B67" s="18" t="s">
        <v>300</v>
      </c>
      <c r="C67" s="8" t="s">
        <v>621</v>
      </c>
      <c r="D67" s="6">
        <v>14400</v>
      </c>
      <c r="E67" s="6">
        <v>14400</v>
      </c>
      <c r="F67" s="6"/>
      <c r="G67" s="6"/>
      <c r="H67" s="6"/>
    </row>
    <row r="68" spans="1:8" ht="12.75">
      <c r="A68" s="27" t="s">
        <v>151</v>
      </c>
      <c r="B68" s="18"/>
      <c r="C68" s="5" t="s">
        <v>152</v>
      </c>
      <c r="D68" s="5">
        <f>D69</f>
        <v>351765</v>
      </c>
      <c r="E68" s="5">
        <f>E69</f>
        <v>351765</v>
      </c>
      <c r="F68" s="5">
        <f>F69</f>
        <v>0</v>
      </c>
      <c r="G68" s="5">
        <f>G69</f>
        <v>0</v>
      </c>
      <c r="H68" s="5">
        <f>H69</f>
        <v>0</v>
      </c>
    </row>
    <row r="69" spans="1:8" ht="12.75">
      <c r="A69" s="27"/>
      <c r="B69" s="18" t="s">
        <v>97</v>
      </c>
      <c r="C69" s="8" t="s">
        <v>64</v>
      </c>
      <c r="D69" s="6">
        <v>351765</v>
      </c>
      <c r="E69" s="6">
        <v>351765</v>
      </c>
      <c r="F69" s="6"/>
      <c r="G69" s="6"/>
      <c r="H69" s="6"/>
    </row>
    <row r="70" spans="1:8" ht="12.75">
      <c r="A70" s="27" t="s">
        <v>312</v>
      </c>
      <c r="B70" s="18"/>
      <c r="C70" s="7" t="s">
        <v>251</v>
      </c>
      <c r="D70" s="5">
        <f>D71</f>
        <v>600</v>
      </c>
      <c r="E70" s="5">
        <f>E71</f>
        <v>600</v>
      </c>
      <c r="F70" s="5">
        <f>F71</f>
        <v>0</v>
      </c>
      <c r="G70" s="5">
        <f>G71</f>
        <v>0</v>
      </c>
      <c r="H70" s="5">
        <f>H71</f>
        <v>0</v>
      </c>
    </row>
    <row r="71" spans="1:8" ht="13.5" thickBot="1">
      <c r="A71" s="27"/>
      <c r="B71" s="18" t="s">
        <v>292</v>
      </c>
      <c r="C71" s="8" t="s">
        <v>212</v>
      </c>
      <c r="D71" s="6">
        <v>600</v>
      </c>
      <c r="E71" s="6">
        <v>600</v>
      </c>
      <c r="F71" s="6"/>
      <c r="G71" s="6"/>
      <c r="H71" s="6"/>
    </row>
    <row r="72" spans="1:8" ht="14.25" thickBot="1" thickTop="1">
      <c r="A72" s="34" t="s">
        <v>314</v>
      </c>
      <c r="B72" s="35"/>
      <c r="C72" s="37" t="s">
        <v>315</v>
      </c>
      <c r="D72" s="37">
        <f>SUM(D73+D75+D77)</f>
        <v>327888</v>
      </c>
      <c r="E72" s="37">
        <f>SUM(E73+E75+E77)</f>
        <v>327888</v>
      </c>
      <c r="F72" s="37">
        <f>SUM(F73+F75+F77)</f>
        <v>0</v>
      </c>
      <c r="G72" s="37">
        <f>SUM(G73+G75+G77)</f>
        <v>0</v>
      </c>
      <c r="H72" s="37">
        <f>SUM(H73+H75+H77)</f>
        <v>0</v>
      </c>
    </row>
    <row r="73" spans="1:8" ht="13.5" thickTop="1">
      <c r="A73" s="24" t="s">
        <v>316</v>
      </c>
      <c r="B73" s="19" t="s">
        <v>245</v>
      </c>
      <c r="C73" s="33" t="s">
        <v>317</v>
      </c>
      <c r="D73" s="33">
        <f>D74</f>
        <v>150000</v>
      </c>
      <c r="E73" s="33">
        <f>E74</f>
        <v>150000</v>
      </c>
      <c r="F73" s="33">
        <f>F74</f>
        <v>0</v>
      </c>
      <c r="G73" s="33">
        <f>G74</f>
        <v>0</v>
      </c>
      <c r="H73" s="33">
        <f>H74</f>
        <v>0</v>
      </c>
    </row>
    <row r="74" spans="1:8" ht="12.75">
      <c r="A74" s="38"/>
      <c r="B74" s="19" t="s">
        <v>292</v>
      </c>
      <c r="C74" s="9" t="s">
        <v>318</v>
      </c>
      <c r="D74" s="10">
        <v>150000</v>
      </c>
      <c r="E74" s="10">
        <v>150000</v>
      </c>
      <c r="F74" s="10"/>
      <c r="G74" s="10"/>
      <c r="H74" s="10"/>
    </row>
    <row r="75" spans="1:8" ht="12.75">
      <c r="A75" s="38" t="s">
        <v>551</v>
      </c>
      <c r="B75" s="19" t="s">
        <v>245</v>
      </c>
      <c r="C75" s="33" t="s">
        <v>552</v>
      </c>
      <c r="D75" s="33">
        <f>D76</f>
        <v>20000</v>
      </c>
      <c r="E75" s="33">
        <f>E76</f>
        <v>20000</v>
      </c>
      <c r="F75" s="33">
        <f>F76</f>
        <v>0</v>
      </c>
      <c r="G75" s="33">
        <f>G76</f>
        <v>0</v>
      </c>
      <c r="H75" s="33">
        <f>H76</f>
        <v>0</v>
      </c>
    </row>
    <row r="76" spans="1:8" ht="12.75">
      <c r="A76" s="38"/>
      <c r="B76" s="19" t="s">
        <v>292</v>
      </c>
      <c r="C76" s="9" t="s">
        <v>227</v>
      </c>
      <c r="D76" s="9">
        <v>20000</v>
      </c>
      <c r="E76" s="9">
        <v>20000</v>
      </c>
      <c r="F76" s="9"/>
      <c r="G76" s="9"/>
      <c r="H76" s="9"/>
    </row>
    <row r="77" spans="1:8" ht="12.75">
      <c r="A77" s="24" t="s">
        <v>153</v>
      </c>
      <c r="B77" s="15"/>
      <c r="C77" s="39" t="s">
        <v>154</v>
      </c>
      <c r="D77" s="39">
        <f>SUM(D78:D80)</f>
        <v>157888</v>
      </c>
      <c r="E77" s="39">
        <f>SUM(E78:E80)</f>
        <v>157888</v>
      </c>
      <c r="F77" s="39">
        <f>SUM(F78:F80)</f>
        <v>0</v>
      </c>
      <c r="G77" s="39">
        <f>SUM(G78:G80)</f>
        <v>0</v>
      </c>
      <c r="H77" s="39">
        <f>SUM(H78:H80)</f>
        <v>0</v>
      </c>
    </row>
    <row r="78" spans="1:8" s="171" customFormat="1" ht="12.75">
      <c r="A78" s="184"/>
      <c r="B78" s="185" t="s">
        <v>313</v>
      </c>
      <c r="C78" s="186" t="s">
        <v>586</v>
      </c>
      <c r="D78" s="187">
        <v>800</v>
      </c>
      <c r="E78" s="187">
        <v>800</v>
      </c>
      <c r="F78" s="187"/>
      <c r="G78" s="187"/>
      <c r="H78" s="187"/>
    </row>
    <row r="79" spans="1:8" ht="12.75">
      <c r="A79" s="38"/>
      <c r="B79" s="140" t="s">
        <v>292</v>
      </c>
      <c r="C79" s="141" t="s">
        <v>157</v>
      </c>
      <c r="D79" s="141">
        <v>63760</v>
      </c>
      <c r="E79" s="141">
        <v>63760</v>
      </c>
      <c r="F79" s="141"/>
      <c r="G79" s="141"/>
      <c r="H79" s="141"/>
    </row>
    <row r="80" spans="1:8" ht="13.5" thickBot="1">
      <c r="A80" s="184"/>
      <c r="B80" s="185" t="s">
        <v>300</v>
      </c>
      <c r="C80" s="186" t="s">
        <v>65</v>
      </c>
      <c r="D80" s="186">
        <v>93328</v>
      </c>
      <c r="E80" s="186">
        <v>93328</v>
      </c>
      <c r="F80" s="186"/>
      <c r="G80" s="186"/>
      <c r="H80" s="186"/>
    </row>
    <row r="81" spans="1:8" ht="14.25" thickBot="1" thickTop="1">
      <c r="A81" s="34" t="s">
        <v>320</v>
      </c>
      <c r="B81" s="35"/>
      <c r="C81" s="36" t="s">
        <v>321</v>
      </c>
      <c r="D81" s="37">
        <f>SUM(D82+D95+D103+D134)</f>
        <v>3157065</v>
      </c>
      <c r="E81" s="37">
        <f>SUM(E82+E95+E103+E134)</f>
        <v>3157065</v>
      </c>
      <c r="F81" s="37">
        <f>SUM(F82+F95+F103+F134)</f>
        <v>0</v>
      </c>
      <c r="G81" s="37">
        <f>SUM(G82+G95+G103+G134)</f>
        <v>0</v>
      </c>
      <c r="H81" s="37">
        <f>SUM(H82+H95+H103+H134)</f>
        <v>0</v>
      </c>
    </row>
    <row r="82" spans="1:8" ht="13.5" thickTop="1">
      <c r="A82" s="147" t="s">
        <v>322</v>
      </c>
      <c r="B82" s="148"/>
      <c r="C82" s="149" t="s">
        <v>276</v>
      </c>
      <c r="D82" s="150">
        <f>SUM(D83:D94)</f>
        <v>251146</v>
      </c>
      <c r="E82" s="150">
        <f>SUM(E83:E94)</f>
        <v>251146</v>
      </c>
      <c r="F82" s="150">
        <f>SUM(F84:F94)</f>
        <v>0</v>
      </c>
      <c r="G82" s="150">
        <f>SUM(G84:G94)</f>
        <v>0</v>
      </c>
      <c r="H82" s="150">
        <f>SUM(H84:H94)</f>
        <v>0</v>
      </c>
    </row>
    <row r="83" spans="1:8" ht="12.75">
      <c r="A83" s="27"/>
      <c r="B83" s="18" t="s">
        <v>329</v>
      </c>
      <c r="C83" s="31" t="s">
        <v>330</v>
      </c>
      <c r="D83" s="6">
        <v>1402</v>
      </c>
      <c r="E83" s="6">
        <v>1402</v>
      </c>
      <c r="F83" s="6"/>
      <c r="G83" s="6"/>
      <c r="H83" s="6"/>
    </row>
    <row r="84" spans="1:8" ht="12.75">
      <c r="A84" s="27"/>
      <c r="B84" s="18" t="s">
        <v>331</v>
      </c>
      <c r="C84" s="8" t="s">
        <v>43</v>
      </c>
      <c r="D84" s="6">
        <v>137856</v>
      </c>
      <c r="E84" s="6">
        <v>137856</v>
      </c>
      <c r="F84" s="6"/>
      <c r="G84" s="6"/>
      <c r="H84" s="6"/>
    </row>
    <row r="85" spans="1:8" ht="13.5" customHeight="1">
      <c r="A85" s="27"/>
      <c r="B85" s="18" t="s">
        <v>331</v>
      </c>
      <c r="C85" s="8" t="s">
        <v>610</v>
      </c>
      <c r="D85" s="6">
        <v>23282</v>
      </c>
      <c r="E85" s="6">
        <v>23282</v>
      </c>
      <c r="F85" s="6"/>
      <c r="G85" s="6"/>
      <c r="H85" s="6"/>
    </row>
    <row r="86" spans="1:8" ht="12.75">
      <c r="A86" s="27"/>
      <c r="B86" s="18" t="s">
        <v>332</v>
      </c>
      <c r="C86" s="8" t="s">
        <v>254</v>
      </c>
      <c r="D86" s="6">
        <v>12775</v>
      </c>
      <c r="E86" s="6">
        <v>12775</v>
      </c>
      <c r="F86" s="6"/>
      <c r="G86" s="6"/>
      <c r="H86" s="6"/>
    </row>
    <row r="87" spans="1:8" ht="12.75">
      <c r="A87" s="27"/>
      <c r="B87" s="18" t="s">
        <v>296</v>
      </c>
      <c r="C87" s="8" t="s">
        <v>249</v>
      </c>
      <c r="D87" s="6">
        <v>25955</v>
      </c>
      <c r="E87" s="6">
        <v>25955</v>
      </c>
      <c r="F87" s="6"/>
      <c r="G87" s="6"/>
      <c r="H87" s="6"/>
    </row>
    <row r="88" spans="1:8" ht="12.75">
      <c r="A88" s="27"/>
      <c r="B88" s="18" t="s">
        <v>297</v>
      </c>
      <c r="C88" s="8" t="s">
        <v>250</v>
      </c>
      <c r="D88" s="6">
        <v>3691</v>
      </c>
      <c r="E88" s="6">
        <v>3691</v>
      </c>
      <c r="F88" s="6"/>
      <c r="G88" s="6"/>
      <c r="H88" s="6"/>
    </row>
    <row r="89" spans="1:8" ht="12.75">
      <c r="A89" s="27"/>
      <c r="B89" s="18" t="s">
        <v>291</v>
      </c>
      <c r="C89" s="8" t="s">
        <v>302</v>
      </c>
      <c r="D89" s="6">
        <v>10218</v>
      </c>
      <c r="E89" s="6">
        <v>10218</v>
      </c>
      <c r="F89" s="6"/>
      <c r="G89" s="6"/>
      <c r="H89" s="6"/>
    </row>
    <row r="90" spans="1:8" ht="12.75">
      <c r="A90" s="27"/>
      <c r="B90" s="18" t="s">
        <v>313</v>
      </c>
      <c r="C90" s="8" t="s">
        <v>66</v>
      </c>
      <c r="D90" s="6">
        <v>9934</v>
      </c>
      <c r="E90" s="6">
        <v>9934</v>
      </c>
      <c r="F90" s="6"/>
      <c r="G90" s="6"/>
      <c r="H90" s="6"/>
    </row>
    <row r="91" spans="1:8" ht="12.75">
      <c r="A91" s="27"/>
      <c r="B91" s="18" t="s">
        <v>295</v>
      </c>
      <c r="C91" s="9" t="s">
        <v>67</v>
      </c>
      <c r="D91" s="6">
        <v>1900</v>
      </c>
      <c r="E91" s="6">
        <v>1900</v>
      </c>
      <c r="F91" s="6"/>
      <c r="G91" s="6"/>
      <c r="H91" s="6"/>
    </row>
    <row r="92" spans="1:8" ht="12.75">
      <c r="A92" s="27"/>
      <c r="B92" s="18" t="s">
        <v>292</v>
      </c>
      <c r="C92" s="9" t="s">
        <v>68</v>
      </c>
      <c r="D92" s="6">
        <v>20128</v>
      </c>
      <c r="E92" s="6">
        <v>20128</v>
      </c>
      <c r="F92" s="6"/>
      <c r="G92" s="6"/>
      <c r="H92" s="6"/>
    </row>
    <row r="93" spans="1:8" ht="12.75">
      <c r="A93" s="27"/>
      <c r="B93" s="18" t="s">
        <v>334</v>
      </c>
      <c r="C93" s="9" t="s">
        <v>263</v>
      </c>
      <c r="D93" s="6">
        <v>555</v>
      </c>
      <c r="E93" s="6">
        <v>555</v>
      </c>
      <c r="F93" s="6"/>
      <c r="G93" s="6"/>
      <c r="H93" s="6"/>
    </row>
    <row r="94" spans="1:8" ht="12.75">
      <c r="A94" s="27"/>
      <c r="B94" s="18" t="s">
        <v>335</v>
      </c>
      <c r="C94" s="8" t="s">
        <v>611</v>
      </c>
      <c r="D94" s="6">
        <v>3450</v>
      </c>
      <c r="E94" s="6">
        <v>3450</v>
      </c>
      <c r="F94" s="6"/>
      <c r="G94" s="6"/>
      <c r="H94" s="6"/>
    </row>
    <row r="95" spans="1:8" ht="12.75">
      <c r="A95" s="27" t="s">
        <v>336</v>
      </c>
      <c r="B95" s="18"/>
      <c r="C95" s="7" t="s">
        <v>258</v>
      </c>
      <c r="D95" s="5">
        <f>SUM(D96:D102)</f>
        <v>135011</v>
      </c>
      <c r="E95" s="5">
        <f>SUM(E96:E102)</f>
        <v>135011</v>
      </c>
      <c r="F95" s="5">
        <f>SUM(F96:F102)</f>
        <v>0</v>
      </c>
      <c r="G95" s="5">
        <f>SUM(G96:G102)</f>
        <v>0</v>
      </c>
      <c r="H95" s="5">
        <f>SUM(H96:H102)</f>
        <v>0</v>
      </c>
    </row>
    <row r="96" spans="1:8" ht="12.75">
      <c r="A96" s="27"/>
      <c r="B96" s="18" t="s">
        <v>293</v>
      </c>
      <c r="C96" s="8" t="s">
        <v>337</v>
      </c>
      <c r="D96" s="6">
        <v>99888</v>
      </c>
      <c r="E96" s="6">
        <v>99888</v>
      </c>
      <c r="F96" s="6"/>
      <c r="G96" s="6"/>
      <c r="H96" s="6"/>
    </row>
    <row r="97" spans="1:8" ht="12.75">
      <c r="A97" s="27"/>
      <c r="B97" s="18" t="s">
        <v>291</v>
      </c>
      <c r="C97" s="31" t="s">
        <v>302</v>
      </c>
      <c r="D97" s="6">
        <v>12001</v>
      </c>
      <c r="E97" s="6">
        <v>12001</v>
      </c>
      <c r="F97" s="6"/>
      <c r="G97" s="6"/>
      <c r="H97" s="6"/>
    </row>
    <row r="98" spans="1:8" ht="12.75">
      <c r="A98" s="27"/>
      <c r="B98" s="18" t="s">
        <v>313</v>
      </c>
      <c r="C98" s="8" t="s">
        <v>66</v>
      </c>
      <c r="D98" s="6">
        <v>4491</v>
      </c>
      <c r="E98" s="6">
        <v>4491</v>
      </c>
      <c r="F98" s="6"/>
      <c r="G98" s="6"/>
      <c r="H98" s="6"/>
    </row>
    <row r="99" spans="1:8" ht="12.75">
      <c r="A99" s="27"/>
      <c r="B99" s="18" t="s">
        <v>295</v>
      </c>
      <c r="C99" s="9" t="s">
        <v>69</v>
      </c>
      <c r="D99" s="6">
        <v>1000</v>
      </c>
      <c r="E99" s="6">
        <v>1000</v>
      </c>
      <c r="F99" s="6"/>
      <c r="G99" s="6"/>
      <c r="H99" s="6"/>
    </row>
    <row r="100" spans="1:8" ht="12.75">
      <c r="A100" s="27"/>
      <c r="B100" s="18" t="s">
        <v>292</v>
      </c>
      <c r="C100" s="9" t="s">
        <v>349</v>
      </c>
      <c r="D100" s="6">
        <v>5545</v>
      </c>
      <c r="E100" s="6">
        <v>5545</v>
      </c>
      <c r="F100" s="6"/>
      <c r="G100" s="6"/>
      <c r="H100" s="6"/>
    </row>
    <row r="101" spans="1:8" ht="12.75">
      <c r="A101" s="27"/>
      <c r="B101" s="18" t="s">
        <v>334</v>
      </c>
      <c r="C101" s="9" t="s">
        <v>263</v>
      </c>
      <c r="D101" s="6">
        <v>1650</v>
      </c>
      <c r="E101" s="6">
        <v>1650</v>
      </c>
      <c r="F101" s="6"/>
      <c r="G101" s="6"/>
      <c r="H101" s="6"/>
    </row>
    <row r="102" spans="1:8" ht="12.75">
      <c r="A102" s="27"/>
      <c r="B102" s="18" t="s">
        <v>339</v>
      </c>
      <c r="C102" s="8" t="s">
        <v>340</v>
      </c>
      <c r="D102" s="6">
        <v>10436</v>
      </c>
      <c r="E102" s="6">
        <v>10436</v>
      </c>
      <c r="F102" s="6"/>
      <c r="G102" s="6"/>
      <c r="H102" s="6"/>
    </row>
    <row r="103" spans="1:8" ht="12.75">
      <c r="A103" s="27" t="s">
        <v>344</v>
      </c>
      <c r="B103" s="18"/>
      <c r="C103" s="7" t="s">
        <v>278</v>
      </c>
      <c r="D103" s="5">
        <f>SUM(D104:D125,D130)</f>
        <v>2659762</v>
      </c>
      <c r="E103" s="5">
        <f>SUM(E104:E125,E130)</f>
        <v>2659762</v>
      </c>
      <c r="F103" s="5">
        <f>SUM(F104:F125,F130)</f>
        <v>0</v>
      </c>
      <c r="G103" s="5">
        <f>SUM(G104:G125,G130)</f>
        <v>0</v>
      </c>
      <c r="H103" s="5">
        <f>SUM(H104:H125,H130)</f>
        <v>0</v>
      </c>
    </row>
    <row r="104" spans="1:8" ht="12.75">
      <c r="A104" s="27"/>
      <c r="B104" s="18" t="s">
        <v>329</v>
      </c>
      <c r="C104" s="8" t="s">
        <v>330</v>
      </c>
      <c r="D104" s="6">
        <v>2290</v>
      </c>
      <c r="E104" s="6">
        <v>2290</v>
      </c>
      <c r="F104" s="6"/>
      <c r="G104" s="6"/>
      <c r="H104" s="6"/>
    </row>
    <row r="105" spans="1:8" ht="12.75">
      <c r="A105" s="27"/>
      <c r="B105" s="18" t="s">
        <v>331</v>
      </c>
      <c r="C105" s="8" t="s">
        <v>43</v>
      </c>
      <c r="D105" s="6">
        <v>1372514</v>
      </c>
      <c r="E105" s="6">
        <v>1372514</v>
      </c>
      <c r="F105" s="6"/>
      <c r="G105" s="6"/>
      <c r="H105" s="6"/>
    </row>
    <row r="106" spans="1:8" ht="12.75">
      <c r="A106" s="27"/>
      <c r="B106" s="18" t="s">
        <v>331</v>
      </c>
      <c r="C106" s="8" t="s">
        <v>230</v>
      </c>
      <c r="D106" s="6">
        <v>53846</v>
      </c>
      <c r="E106" s="6">
        <v>53846</v>
      </c>
      <c r="F106" s="6"/>
      <c r="G106" s="6"/>
      <c r="H106" s="6"/>
    </row>
    <row r="107" spans="1:8" ht="12.75">
      <c r="A107" s="27"/>
      <c r="B107" s="18" t="s">
        <v>332</v>
      </c>
      <c r="C107" s="8" t="s">
        <v>254</v>
      </c>
      <c r="D107" s="6">
        <v>107677</v>
      </c>
      <c r="E107" s="6">
        <v>107677</v>
      </c>
      <c r="F107" s="6"/>
      <c r="G107" s="6"/>
      <c r="H107" s="6"/>
    </row>
    <row r="108" spans="1:8" ht="12.75">
      <c r="A108" s="27"/>
      <c r="B108" s="18" t="s">
        <v>296</v>
      </c>
      <c r="C108" s="8" t="s">
        <v>249</v>
      </c>
      <c r="D108" s="6">
        <v>245643</v>
      </c>
      <c r="E108" s="6">
        <v>245643</v>
      </c>
      <c r="F108" s="6"/>
      <c r="G108" s="6"/>
      <c r="H108" s="6"/>
    </row>
    <row r="109" spans="1:8" ht="12.75">
      <c r="A109" s="27"/>
      <c r="B109" s="18" t="s">
        <v>297</v>
      </c>
      <c r="C109" s="8" t="s">
        <v>250</v>
      </c>
      <c r="D109" s="6">
        <v>36282</v>
      </c>
      <c r="E109" s="6">
        <v>36282</v>
      </c>
      <c r="F109" s="6"/>
      <c r="G109" s="6"/>
      <c r="H109" s="6"/>
    </row>
    <row r="110" spans="1:8" ht="12.75">
      <c r="A110" s="27"/>
      <c r="B110" s="18" t="s">
        <v>73</v>
      </c>
      <c r="C110" s="8" t="s">
        <v>217</v>
      </c>
      <c r="D110" s="6">
        <v>7000</v>
      </c>
      <c r="E110" s="6">
        <v>7000</v>
      </c>
      <c r="F110" s="6"/>
      <c r="G110" s="6"/>
      <c r="H110" s="6"/>
    </row>
    <row r="111" spans="1:8" ht="12.75">
      <c r="A111" s="27"/>
      <c r="B111" s="18" t="s">
        <v>291</v>
      </c>
      <c r="C111" s="8" t="s">
        <v>302</v>
      </c>
      <c r="D111" s="6">
        <v>93954</v>
      </c>
      <c r="E111" s="6">
        <v>93954</v>
      </c>
      <c r="F111" s="6"/>
      <c r="G111" s="6"/>
      <c r="H111" s="6"/>
    </row>
    <row r="112" spans="1:8" ht="12.75">
      <c r="A112" s="27"/>
      <c r="B112" s="18" t="s">
        <v>291</v>
      </c>
      <c r="C112" s="8" t="s">
        <v>601</v>
      </c>
      <c r="D112" s="6">
        <v>29000</v>
      </c>
      <c r="E112" s="6">
        <v>29000</v>
      </c>
      <c r="F112" s="6"/>
      <c r="G112" s="6"/>
      <c r="H112" s="6"/>
    </row>
    <row r="113" spans="1:8" ht="12.75">
      <c r="A113" s="27"/>
      <c r="B113" s="18" t="s">
        <v>291</v>
      </c>
      <c r="C113" s="8" t="s">
        <v>483</v>
      </c>
      <c r="D113" s="6">
        <v>1500</v>
      </c>
      <c r="E113" s="6">
        <v>1500</v>
      </c>
      <c r="F113" s="6"/>
      <c r="G113" s="6"/>
      <c r="H113" s="6"/>
    </row>
    <row r="114" spans="1:8" ht="12.75">
      <c r="A114" s="27"/>
      <c r="B114" s="18" t="s">
        <v>313</v>
      </c>
      <c r="C114" s="8" t="s">
        <v>70</v>
      </c>
      <c r="D114" s="6">
        <v>55168</v>
      </c>
      <c r="E114" s="6">
        <v>55168</v>
      </c>
      <c r="F114" s="6"/>
      <c r="G114" s="6"/>
      <c r="H114" s="6"/>
    </row>
    <row r="115" spans="1:8" ht="12.75">
      <c r="A115" s="27"/>
      <c r="B115" s="18" t="s">
        <v>292</v>
      </c>
      <c r="C115" s="31" t="s">
        <v>229</v>
      </c>
      <c r="D115" s="6">
        <v>267119</v>
      </c>
      <c r="E115" s="6">
        <v>267119</v>
      </c>
      <c r="F115" s="6"/>
      <c r="G115" s="6"/>
      <c r="H115" s="6"/>
    </row>
    <row r="116" spans="1:8" ht="12.75">
      <c r="A116" s="27"/>
      <c r="B116" s="18" t="s">
        <v>245</v>
      </c>
      <c r="C116" s="9" t="s">
        <v>214</v>
      </c>
      <c r="D116" s="6"/>
      <c r="E116" s="6"/>
      <c r="F116" s="6"/>
      <c r="G116" s="6"/>
      <c r="H116" s="6"/>
    </row>
    <row r="117" spans="1:8" ht="12.75">
      <c r="A117" s="27"/>
      <c r="B117" s="18" t="s">
        <v>295</v>
      </c>
      <c r="C117" s="9" t="s">
        <v>216</v>
      </c>
      <c r="D117" s="6">
        <v>5000</v>
      </c>
      <c r="E117" s="6">
        <v>5000</v>
      </c>
      <c r="F117" s="6"/>
      <c r="G117" s="6"/>
      <c r="H117" s="6"/>
    </row>
    <row r="118" spans="1:8" ht="12.75">
      <c r="A118" s="27"/>
      <c r="B118" s="18" t="s">
        <v>295</v>
      </c>
      <c r="C118" s="9" t="s">
        <v>26</v>
      </c>
      <c r="D118" s="6">
        <v>137996</v>
      </c>
      <c r="E118" s="6">
        <v>137996</v>
      </c>
      <c r="F118" s="6"/>
      <c r="G118" s="6"/>
      <c r="H118" s="6"/>
    </row>
    <row r="119" spans="1:8" ht="12.75">
      <c r="A119" s="27"/>
      <c r="B119" s="18" t="s">
        <v>57</v>
      </c>
      <c r="C119" s="9" t="s">
        <v>72</v>
      </c>
      <c r="D119" s="6">
        <v>1400</v>
      </c>
      <c r="E119" s="6">
        <v>1400</v>
      </c>
      <c r="F119" s="6"/>
      <c r="G119" s="6"/>
      <c r="H119" s="6"/>
    </row>
    <row r="120" spans="1:8" ht="12.75">
      <c r="A120" s="27"/>
      <c r="B120" s="18" t="s">
        <v>334</v>
      </c>
      <c r="C120" s="9" t="s">
        <v>213</v>
      </c>
      <c r="D120" s="6">
        <v>21882</v>
      </c>
      <c r="E120" s="6">
        <v>21882</v>
      </c>
      <c r="F120" s="6"/>
      <c r="G120" s="6"/>
      <c r="H120" s="6"/>
    </row>
    <row r="121" spans="1:8" ht="12.75">
      <c r="A121" s="27"/>
      <c r="B121" s="18" t="s">
        <v>71</v>
      </c>
      <c r="C121" s="9" t="s">
        <v>201</v>
      </c>
      <c r="D121" s="6">
        <v>5600</v>
      </c>
      <c r="E121" s="6">
        <v>5600</v>
      </c>
      <c r="F121" s="6"/>
      <c r="G121" s="6"/>
      <c r="H121" s="6"/>
    </row>
    <row r="122" spans="1:8" ht="12.75">
      <c r="A122" s="27"/>
      <c r="B122" s="18" t="s">
        <v>339</v>
      </c>
      <c r="C122" s="8" t="s">
        <v>0</v>
      </c>
      <c r="D122" s="6">
        <v>8078</v>
      </c>
      <c r="E122" s="6">
        <v>8078</v>
      </c>
      <c r="F122" s="6"/>
      <c r="G122" s="6"/>
      <c r="H122" s="6"/>
    </row>
    <row r="123" spans="1:8" ht="12.75">
      <c r="A123" s="27"/>
      <c r="B123" s="18" t="s">
        <v>27</v>
      </c>
      <c r="C123" s="8" t="s">
        <v>28</v>
      </c>
      <c r="D123" s="6">
        <v>702</v>
      </c>
      <c r="E123" s="6">
        <v>702</v>
      </c>
      <c r="F123" s="6"/>
      <c r="G123" s="6"/>
      <c r="H123" s="6"/>
    </row>
    <row r="124" spans="1:8" ht="12.75">
      <c r="A124" s="27"/>
      <c r="B124" s="18" t="s">
        <v>335</v>
      </c>
      <c r="C124" s="55" t="s">
        <v>612</v>
      </c>
      <c r="D124" s="6">
        <v>38295</v>
      </c>
      <c r="E124" s="6">
        <v>38295</v>
      </c>
      <c r="F124" s="6"/>
      <c r="G124" s="6"/>
      <c r="H124" s="6"/>
    </row>
    <row r="125" spans="1:8" ht="12.75">
      <c r="A125" s="27" t="s">
        <v>245</v>
      </c>
      <c r="B125" s="18"/>
      <c r="C125" s="8" t="s">
        <v>478</v>
      </c>
      <c r="D125" s="6">
        <f>SUM(D126:D129)</f>
        <v>51996</v>
      </c>
      <c r="E125" s="6">
        <f>SUM(E126:E129)</f>
        <v>51996</v>
      </c>
      <c r="F125" s="6"/>
      <c r="G125" s="6"/>
      <c r="H125" s="6"/>
    </row>
    <row r="126" spans="1:8" ht="12.75">
      <c r="A126" s="27"/>
      <c r="B126" s="18" t="s">
        <v>291</v>
      </c>
      <c r="C126" s="8" t="s">
        <v>479</v>
      </c>
      <c r="D126" s="6">
        <v>20496</v>
      </c>
      <c r="E126" s="6">
        <v>20496</v>
      </c>
      <c r="F126" s="6"/>
      <c r="G126" s="6"/>
      <c r="H126" s="6"/>
    </row>
    <row r="127" spans="1:8" ht="12.75">
      <c r="A127" s="27"/>
      <c r="B127" s="18" t="s">
        <v>292</v>
      </c>
      <c r="C127" s="8" t="s">
        <v>480</v>
      </c>
      <c r="D127" s="6">
        <v>8500</v>
      </c>
      <c r="E127" s="6">
        <v>8500</v>
      </c>
      <c r="F127" s="6"/>
      <c r="G127" s="6"/>
      <c r="H127" s="6"/>
    </row>
    <row r="128" spans="1:8" ht="12.75">
      <c r="A128" s="27"/>
      <c r="B128" s="18" t="s">
        <v>291</v>
      </c>
      <c r="C128" s="8" t="s">
        <v>481</v>
      </c>
      <c r="D128" s="6">
        <v>18000</v>
      </c>
      <c r="E128" s="6">
        <v>18000</v>
      </c>
      <c r="F128" s="6"/>
      <c r="G128" s="6"/>
      <c r="H128" s="6"/>
    </row>
    <row r="129" spans="1:8" ht="12.75">
      <c r="A129" s="27"/>
      <c r="B129" s="18" t="s">
        <v>292</v>
      </c>
      <c r="C129" s="8" t="s">
        <v>482</v>
      </c>
      <c r="D129" s="6">
        <v>5000</v>
      </c>
      <c r="E129" s="6">
        <v>5000</v>
      </c>
      <c r="F129" s="6"/>
      <c r="G129" s="6"/>
      <c r="H129" s="6"/>
    </row>
    <row r="130" spans="1:8" ht="12.75">
      <c r="A130" s="27" t="s">
        <v>245</v>
      </c>
      <c r="B130" s="18"/>
      <c r="C130" s="55" t="s">
        <v>351</v>
      </c>
      <c r="D130" s="6">
        <f>SUM(D131:D133)</f>
        <v>116820</v>
      </c>
      <c r="E130" s="6">
        <f>SUM(E131:E133)</f>
        <v>116820</v>
      </c>
      <c r="F130" s="6"/>
      <c r="G130" s="6"/>
      <c r="H130" s="6"/>
    </row>
    <row r="131" spans="1:8" ht="12.75">
      <c r="A131" s="27"/>
      <c r="B131" s="18" t="s">
        <v>300</v>
      </c>
      <c r="C131" s="55" t="s">
        <v>215</v>
      </c>
      <c r="D131" s="6">
        <v>85820</v>
      </c>
      <c r="E131" s="6">
        <v>85820</v>
      </c>
      <c r="F131" s="6"/>
      <c r="G131" s="6"/>
      <c r="H131" s="6"/>
    </row>
    <row r="132" spans="1:8" ht="12.75">
      <c r="A132" s="27"/>
      <c r="B132" s="18" t="s">
        <v>403</v>
      </c>
      <c r="C132" s="55" t="s">
        <v>600</v>
      </c>
      <c r="D132" s="6">
        <v>15000</v>
      </c>
      <c r="E132" s="6">
        <v>15000</v>
      </c>
      <c r="F132" s="6"/>
      <c r="G132" s="6"/>
      <c r="H132" s="6"/>
    </row>
    <row r="133" spans="1:8" ht="12.75">
      <c r="A133" s="27"/>
      <c r="B133" s="18" t="s">
        <v>403</v>
      </c>
      <c r="C133" s="8" t="s">
        <v>602</v>
      </c>
      <c r="D133" s="6">
        <v>16000</v>
      </c>
      <c r="E133" s="6">
        <v>16000</v>
      </c>
      <c r="F133" s="6"/>
      <c r="G133" s="6"/>
      <c r="H133" s="6"/>
    </row>
    <row r="134" spans="1:8" ht="12.75">
      <c r="A134" s="27" t="s">
        <v>343</v>
      </c>
      <c r="B134" s="18"/>
      <c r="C134" s="7" t="s">
        <v>251</v>
      </c>
      <c r="D134" s="5">
        <f>SUM(D135:D138,D142,D147)</f>
        <v>111146</v>
      </c>
      <c r="E134" s="5">
        <f>SUM(E135:E138,E142,E147)</f>
        <v>111146</v>
      </c>
      <c r="F134" s="5">
        <f>SUM(F135:F138,F142,F147)</f>
        <v>0</v>
      </c>
      <c r="G134" s="5">
        <f>SUM(G135:G138,G142,G147)</f>
        <v>0</v>
      </c>
      <c r="H134" s="5">
        <f>SUM(H135:H138,H142,H147)</f>
        <v>0</v>
      </c>
    </row>
    <row r="135" spans="1:8" ht="12.75">
      <c r="A135" s="161" t="s">
        <v>245</v>
      </c>
      <c r="B135" s="19" t="s">
        <v>401</v>
      </c>
      <c r="C135" s="9" t="s">
        <v>380</v>
      </c>
      <c r="D135" s="10">
        <v>4000</v>
      </c>
      <c r="E135" s="10">
        <v>4000</v>
      </c>
      <c r="F135" s="10"/>
      <c r="G135" s="10"/>
      <c r="H135" s="10"/>
    </row>
    <row r="136" spans="1:8" ht="12.75">
      <c r="A136" s="161"/>
      <c r="B136" s="19"/>
      <c r="C136" s="9" t="s">
        <v>382</v>
      </c>
      <c r="D136" s="10"/>
      <c r="E136" s="10"/>
      <c r="F136" s="10"/>
      <c r="G136" s="10"/>
      <c r="H136" s="10"/>
    </row>
    <row r="137" spans="1:8" ht="12.75">
      <c r="A137" s="27"/>
      <c r="B137" s="18" t="s">
        <v>293</v>
      </c>
      <c r="C137" s="8" t="s">
        <v>232</v>
      </c>
      <c r="D137" s="8">
        <v>21044</v>
      </c>
      <c r="E137" s="8">
        <v>21044</v>
      </c>
      <c r="F137" s="8"/>
      <c r="G137" s="8"/>
      <c r="H137" s="8"/>
    </row>
    <row r="138" spans="1:8" ht="12.75">
      <c r="A138" s="27"/>
      <c r="B138" s="18"/>
      <c r="C138" s="8" t="s">
        <v>2</v>
      </c>
      <c r="D138" s="8">
        <f>SUM(D139:D141)</f>
        <v>7222</v>
      </c>
      <c r="E138" s="8">
        <f>SUM(E139:E141)</f>
        <v>7222</v>
      </c>
      <c r="F138" s="8"/>
      <c r="G138" s="8"/>
      <c r="H138" s="8"/>
    </row>
    <row r="139" spans="1:9" ht="12.75">
      <c r="A139" s="27"/>
      <c r="B139" s="18" t="s">
        <v>291</v>
      </c>
      <c r="C139" s="8" t="s">
        <v>62</v>
      </c>
      <c r="D139" s="8">
        <v>5600</v>
      </c>
      <c r="E139" s="8">
        <v>5600</v>
      </c>
      <c r="F139" s="8"/>
      <c r="G139" s="8"/>
      <c r="H139" s="8"/>
      <c r="I139">
        <v>2000</v>
      </c>
    </row>
    <row r="140" spans="1:8" ht="12.75">
      <c r="A140" s="27"/>
      <c r="B140" s="18" t="s">
        <v>313</v>
      </c>
      <c r="C140" s="8" t="s">
        <v>70</v>
      </c>
      <c r="D140" s="8">
        <v>1542</v>
      </c>
      <c r="E140" s="8">
        <v>1542</v>
      </c>
      <c r="F140" s="8"/>
      <c r="G140" s="8"/>
      <c r="H140" s="8"/>
    </row>
    <row r="141" spans="1:8" ht="12.75">
      <c r="A141" s="27"/>
      <c r="B141" s="18" t="s">
        <v>292</v>
      </c>
      <c r="C141" s="8" t="s">
        <v>1</v>
      </c>
      <c r="D141" s="8">
        <v>80</v>
      </c>
      <c r="E141" s="8">
        <v>80</v>
      </c>
      <c r="F141" s="8"/>
      <c r="G141" s="8"/>
      <c r="H141" s="8"/>
    </row>
    <row r="142" spans="1:8" ht="12.75">
      <c r="A142" s="27"/>
      <c r="B142" s="18"/>
      <c r="C142" s="8" t="s">
        <v>3</v>
      </c>
      <c r="D142" s="8">
        <f>SUM(D143:D146)</f>
        <v>70880</v>
      </c>
      <c r="E142" s="8">
        <f>SUM(E143:E146)</f>
        <v>70880</v>
      </c>
      <c r="F142" s="8"/>
      <c r="G142" s="8"/>
      <c r="H142" s="8"/>
    </row>
    <row r="143" spans="1:8" ht="12.75">
      <c r="A143" s="27"/>
      <c r="B143" s="18" t="s">
        <v>291</v>
      </c>
      <c r="C143" s="8" t="s">
        <v>302</v>
      </c>
      <c r="D143" s="6">
        <v>2500</v>
      </c>
      <c r="E143" s="6">
        <v>2500</v>
      </c>
      <c r="F143" s="6"/>
      <c r="G143" s="6"/>
      <c r="H143" s="6"/>
    </row>
    <row r="144" spans="1:8" ht="12.75">
      <c r="A144" s="27"/>
      <c r="B144" s="18" t="s">
        <v>292</v>
      </c>
      <c r="C144" s="8" t="s">
        <v>5</v>
      </c>
      <c r="D144" s="6">
        <v>13500</v>
      </c>
      <c r="E144" s="6">
        <v>13500</v>
      </c>
      <c r="F144" s="6"/>
      <c r="G144" s="6"/>
      <c r="H144" s="6"/>
    </row>
    <row r="145" spans="1:8" ht="12.75">
      <c r="A145" s="27"/>
      <c r="B145" s="18" t="s">
        <v>292</v>
      </c>
      <c r="C145" s="8" t="s">
        <v>4</v>
      </c>
      <c r="D145" s="6">
        <v>25880</v>
      </c>
      <c r="E145" s="6">
        <v>25880</v>
      </c>
      <c r="F145" s="6"/>
      <c r="G145" s="6"/>
      <c r="H145" s="6"/>
    </row>
    <row r="146" spans="1:8" ht="12.75">
      <c r="A146" s="161" t="s">
        <v>245</v>
      </c>
      <c r="B146" s="19" t="s">
        <v>292</v>
      </c>
      <c r="C146" s="9" t="s">
        <v>349</v>
      </c>
      <c r="D146" s="10">
        <v>29000</v>
      </c>
      <c r="E146" s="10">
        <v>29000</v>
      </c>
      <c r="F146" s="10"/>
      <c r="G146" s="10"/>
      <c r="H146" s="10"/>
    </row>
    <row r="147" spans="1:8" ht="13.5" thickBot="1">
      <c r="A147" s="27" t="s">
        <v>245</v>
      </c>
      <c r="B147" s="18" t="s">
        <v>6</v>
      </c>
      <c r="C147" s="8" t="s">
        <v>603</v>
      </c>
      <c r="D147" s="6">
        <v>8000</v>
      </c>
      <c r="E147" s="6">
        <v>8000</v>
      </c>
      <c r="F147" s="6"/>
      <c r="G147" s="6"/>
      <c r="H147" s="6"/>
    </row>
    <row r="148" spans="1:8" ht="16.5" customHeight="1" thickBot="1" thickTop="1">
      <c r="A148" s="29" t="s">
        <v>523</v>
      </c>
      <c r="B148" s="45"/>
      <c r="C148" s="142" t="s">
        <v>81</v>
      </c>
      <c r="D148" s="46">
        <f>SUM(D149)</f>
        <v>3485</v>
      </c>
      <c r="E148" s="46">
        <f>SUM(E149)</f>
        <v>3485</v>
      </c>
      <c r="F148" s="46">
        <f>SUM(F149)</f>
        <v>0</v>
      </c>
      <c r="G148" s="46">
        <f>SUM(G149)</f>
        <v>0</v>
      </c>
      <c r="H148" s="46">
        <f>SUM(H149)</f>
        <v>0</v>
      </c>
    </row>
    <row r="149" spans="1:8" ht="12.75" customHeight="1" thickTop="1">
      <c r="A149" s="190" t="s">
        <v>524</v>
      </c>
      <c r="B149" s="191" t="s">
        <v>245</v>
      </c>
      <c r="C149" s="192" t="s">
        <v>80</v>
      </c>
      <c r="D149" s="192">
        <f>D150</f>
        <v>3485</v>
      </c>
      <c r="E149" s="192">
        <f>E150</f>
        <v>3485</v>
      </c>
      <c r="F149" s="192">
        <f>F150</f>
        <v>0</v>
      </c>
      <c r="G149" s="192">
        <f>G150</f>
        <v>0</v>
      </c>
      <c r="H149" s="192">
        <f>H150</f>
        <v>0</v>
      </c>
    </row>
    <row r="150" spans="1:8" ht="12.75" customHeight="1" thickBot="1">
      <c r="A150" s="199"/>
      <c r="B150" s="200" t="s">
        <v>291</v>
      </c>
      <c r="C150" s="201" t="s">
        <v>233</v>
      </c>
      <c r="D150" s="201">
        <v>3485</v>
      </c>
      <c r="E150" s="201">
        <v>3485</v>
      </c>
      <c r="F150" s="201"/>
      <c r="G150" s="201"/>
      <c r="H150" s="201"/>
    </row>
    <row r="151" spans="1:8" ht="14.25" customHeight="1" thickBot="1" thickTop="1">
      <c r="A151" s="34" t="s">
        <v>350</v>
      </c>
      <c r="B151" s="35"/>
      <c r="C151" s="143" t="s">
        <v>564</v>
      </c>
      <c r="D151" s="37">
        <f>SUM(D152+D154+D166)</f>
        <v>140700</v>
      </c>
      <c r="E151" s="37">
        <f>SUM(E152+E154+E166)</f>
        <v>140700</v>
      </c>
      <c r="F151" s="37">
        <f>SUM(F152+F154+F166)</f>
        <v>0</v>
      </c>
      <c r="G151" s="37">
        <f>SUM(G152+G154+G166)</f>
        <v>0</v>
      </c>
      <c r="H151" s="37">
        <f>SUM(H152+H154+H166)</f>
        <v>0</v>
      </c>
    </row>
    <row r="152" spans="1:8" ht="14.25" customHeight="1" thickTop="1">
      <c r="A152" s="27" t="s">
        <v>484</v>
      </c>
      <c r="B152" s="30"/>
      <c r="C152" s="333" t="s">
        <v>485</v>
      </c>
      <c r="D152" s="334">
        <f>D153</f>
        <v>5000</v>
      </c>
      <c r="E152" s="334">
        <f>E153</f>
        <v>5000</v>
      </c>
      <c r="F152" s="334">
        <f>F153</f>
        <v>0</v>
      </c>
      <c r="G152" s="334">
        <f>G153</f>
        <v>0</v>
      </c>
      <c r="H152" s="334">
        <f>H153</f>
        <v>0</v>
      </c>
    </row>
    <row r="153" spans="1:8" ht="14.25" customHeight="1">
      <c r="A153" s="27"/>
      <c r="B153" s="30" t="s">
        <v>238</v>
      </c>
      <c r="C153" s="243" t="s">
        <v>486</v>
      </c>
      <c r="D153" s="31">
        <v>5000</v>
      </c>
      <c r="E153" s="31">
        <v>5000</v>
      </c>
      <c r="F153" s="31"/>
      <c r="G153" s="31"/>
      <c r="H153" s="31"/>
    </row>
    <row r="154" spans="1:8" ht="12.75">
      <c r="A154" s="27" t="s">
        <v>352</v>
      </c>
      <c r="B154" s="18"/>
      <c r="C154" s="7" t="s">
        <v>253</v>
      </c>
      <c r="D154" s="5">
        <f>SUM(D155:D163)</f>
        <v>132700</v>
      </c>
      <c r="E154" s="5">
        <f>SUM(E155:E163)</f>
        <v>132700</v>
      </c>
      <c r="F154" s="5">
        <f>SUM(F155+F156+F163)</f>
        <v>0</v>
      </c>
      <c r="G154" s="5">
        <f>SUM(G155+G156+G163)</f>
        <v>0</v>
      </c>
      <c r="H154" s="5">
        <f>SUM(H155+H156+H163)</f>
        <v>0</v>
      </c>
    </row>
    <row r="155" spans="1:8" ht="12.75">
      <c r="A155" s="27"/>
      <c r="B155" s="18" t="s">
        <v>553</v>
      </c>
      <c r="C155" s="8" t="s">
        <v>554</v>
      </c>
      <c r="D155" s="8">
        <v>19700</v>
      </c>
      <c r="E155" s="8">
        <v>19700</v>
      </c>
      <c r="F155" s="8"/>
      <c r="G155" s="8"/>
      <c r="H155" s="8"/>
    </row>
    <row r="156" spans="1:8" ht="12.75">
      <c r="A156" s="27" t="s">
        <v>245</v>
      </c>
      <c r="B156" s="18" t="s">
        <v>329</v>
      </c>
      <c r="C156" s="8" t="s">
        <v>7</v>
      </c>
      <c r="D156" s="6">
        <v>10000</v>
      </c>
      <c r="E156" s="6">
        <v>10000</v>
      </c>
      <c r="F156" s="6"/>
      <c r="G156" s="6"/>
      <c r="H156" s="6"/>
    </row>
    <row r="157" spans="1:8" ht="12.75">
      <c r="A157" s="27"/>
      <c r="B157" s="18" t="s">
        <v>8</v>
      </c>
      <c r="C157" s="31" t="s">
        <v>9</v>
      </c>
      <c r="D157" s="6">
        <v>11000</v>
      </c>
      <c r="E157" s="6">
        <v>11000</v>
      </c>
      <c r="F157" s="6"/>
      <c r="G157" s="6"/>
      <c r="H157" s="6"/>
    </row>
    <row r="158" spans="1:8" ht="12.75">
      <c r="A158" s="27"/>
      <c r="B158" s="18" t="s">
        <v>313</v>
      </c>
      <c r="C158" s="8" t="s">
        <v>70</v>
      </c>
      <c r="D158" s="6">
        <v>6000</v>
      </c>
      <c r="E158" s="6">
        <v>6000</v>
      </c>
      <c r="F158" s="6"/>
      <c r="G158" s="6"/>
      <c r="H158" s="6"/>
    </row>
    <row r="159" spans="1:8" ht="12.75">
      <c r="A159" s="27"/>
      <c r="B159" s="18" t="s">
        <v>295</v>
      </c>
      <c r="C159" s="8" t="s">
        <v>11</v>
      </c>
      <c r="D159" s="6">
        <v>5000</v>
      </c>
      <c r="E159" s="6">
        <v>5000</v>
      </c>
      <c r="F159" s="6"/>
      <c r="G159" s="6"/>
      <c r="H159" s="6"/>
    </row>
    <row r="160" spans="1:8" ht="12.75">
      <c r="A160" s="27"/>
      <c r="B160" s="18" t="s">
        <v>292</v>
      </c>
      <c r="C160" s="8" t="s">
        <v>349</v>
      </c>
      <c r="D160" s="6">
        <v>6000</v>
      </c>
      <c r="E160" s="6">
        <v>6000</v>
      </c>
      <c r="F160" s="6"/>
      <c r="G160" s="6"/>
      <c r="H160" s="6"/>
    </row>
    <row r="161" spans="1:8" ht="12.75">
      <c r="A161" s="161"/>
      <c r="B161" s="19" t="s">
        <v>334</v>
      </c>
      <c r="C161" s="9" t="s">
        <v>263</v>
      </c>
      <c r="D161" s="10">
        <v>6000</v>
      </c>
      <c r="E161" s="10">
        <v>6000</v>
      </c>
      <c r="F161" s="10"/>
      <c r="G161" s="10"/>
      <c r="H161" s="10"/>
    </row>
    <row r="162" spans="1:8" ht="12.75">
      <c r="A162" s="24"/>
      <c r="B162" s="19" t="s">
        <v>339</v>
      </c>
      <c r="C162" s="9" t="s">
        <v>10</v>
      </c>
      <c r="D162" s="10">
        <v>3000</v>
      </c>
      <c r="E162" s="10">
        <v>3000</v>
      </c>
      <c r="F162" s="10"/>
      <c r="G162" s="10"/>
      <c r="H162" s="10"/>
    </row>
    <row r="163" spans="1:8" ht="12.75">
      <c r="A163" s="38" t="s">
        <v>245</v>
      </c>
      <c r="B163" s="19"/>
      <c r="C163" s="9" t="s">
        <v>351</v>
      </c>
      <c r="D163" s="10">
        <f>SUM(D164:D165)</f>
        <v>66000</v>
      </c>
      <c r="E163" s="10">
        <f>SUM(E164:E165)</f>
        <v>66000</v>
      </c>
      <c r="F163" s="10"/>
      <c r="G163" s="10"/>
      <c r="H163" s="10"/>
    </row>
    <row r="164" spans="1:8" ht="12.75">
      <c r="A164" s="24"/>
      <c r="B164" s="19" t="s">
        <v>300</v>
      </c>
      <c r="C164" s="9" t="s">
        <v>74</v>
      </c>
      <c r="D164" s="10">
        <v>50000</v>
      </c>
      <c r="E164" s="10">
        <v>50000</v>
      </c>
      <c r="F164" s="10"/>
      <c r="G164" s="10"/>
      <c r="H164" s="10"/>
    </row>
    <row r="165" spans="1:8" ht="12.75">
      <c r="A165" s="362"/>
      <c r="B165" s="19" t="s">
        <v>355</v>
      </c>
      <c r="C165" s="9" t="s">
        <v>584</v>
      </c>
      <c r="D165" s="10">
        <v>16000</v>
      </c>
      <c r="E165" s="10">
        <v>16000</v>
      </c>
      <c r="F165" s="10"/>
      <c r="G165" s="10"/>
      <c r="H165" s="10"/>
    </row>
    <row r="166" spans="1:8" ht="12.75">
      <c r="A166" s="38" t="s">
        <v>356</v>
      </c>
      <c r="B166" s="19"/>
      <c r="C166" s="12" t="s">
        <v>279</v>
      </c>
      <c r="D166" s="5">
        <f>SUM(D167:D170)</f>
        <v>3000</v>
      </c>
      <c r="E166" s="5">
        <f>SUM(E167:E170)</f>
        <v>3000</v>
      </c>
      <c r="F166" s="5">
        <f>SUM(F167:F170)</f>
        <v>0</v>
      </c>
      <c r="G166" s="5">
        <f>SUM(G167:G170)</f>
        <v>0</v>
      </c>
      <c r="H166" s="5">
        <f>SUM(H167:H170)</f>
        <v>0</v>
      </c>
    </row>
    <row r="167" spans="1:8" ht="12.75">
      <c r="A167" s="38"/>
      <c r="B167" s="19" t="s">
        <v>291</v>
      </c>
      <c r="C167" s="9" t="s">
        <v>302</v>
      </c>
      <c r="D167" s="9">
        <v>1400</v>
      </c>
      <c r="E167" s="9">
        <v>1400</v>
      </c>
      <c r="F167" s="9">
        <f>F169</f>
        <v>0</v>
      </c>
      <c r="G167" s="9">
        <f>G169</f>
        <v>0</v>
      </c>
      <c r="H167" s="9">
        <f>H169</f>
        <v>0</v>
      </c>
    </row>
    <row r="168" spans="1:8" ht="12.75">
      <c r="A168" s="38"/>
      <c r="B168" s="19" t="s">
        <v>313</v>
      </c>
      <c r="C168" s="9" t="s">
        <v>70</v>
      </c>
      <c r="D168" s="9">
        <v>400</v>
      </c>
      <c r="E168" s="9">
        <v>400</v>
      </c>
      <c r="F168" s="9"/>
      <c r="G168" s="9"/>
      <c r="H168" s="9"/>
    </row>
    <row r="169" spans="1:8" ht="12.75">
      <c r="A169" s="38"/>
      <c r="B169" s="19" t="s">
        <v>292</v>
      </c>
      <c r="C169" s="9" t="s">
        <v>349</v>
      </c>
      <c r="D169" s="10">
        <v>900</v>
      </c>
      <c r="E169" s="10">
        <v>900</v>
      </c>
      <c r="F169" s="10"/>
      <c r="G169" s="10"/>
      <c r="H169" s="10"/>
    </row>
    <row r="170" spans="1:8" ht="13.5" thickBot="1">
      <c r="A170" s="24"/>
      <c r="B170" s="15" t="s">
        <v>334</v>
      </c>
      <c r="C170" s="50" t="s">
        <v>263</v>
      </c>
      <c r="D170" s="11">
        <v>300</v>
      </c>
      <c r="E170" s="11">
        <v>300</v>
      </c>
      <c r="F170" s="11"/>
      <c r="G170" s="11"/>
      <c r="H170" s="11"/>
    </row>
    <row r="171" spans="1:8" ht="14.25" thickTop="1">
      <c r="A171" s="247" t="s">
        <v>519</v>
      </c>
      <c r="B171" s="248"/>
      <c r="C171" s="249" t="s">
        <v>76</v>
      </c>
      <c r="D171" s="249">
        <f>D174</f>
        <v>101211</v>
      </c>
      <c r="E171" s="249">
        <f>E174</f>
        <v>101211</v>
      </c>
      <c r="F171" s="249">
        <f>F174</f>
        <v>0</v>
      </c>
      <c r="G171" s="249">
        <f>G174</f>
        <v>0</v>
      </c>
      <c r="H171" s="249">
        <f>H174</f>
        <v>0</v>
      </c>
    </row>
    <row r="172" spans="1:8" ht="13.5">
      <c r="A172" s="244" t="s">
        <v>245</v>
      </c>
      <c r="B172" s="245"/>
      <c r="C172" s="246" t="s">
        <v>77</v>
      </c>
      <c r="D172" s="246"/>
      <c r="E172" s="246"/>
      <c r="F172" s="246"/>
      <c r="G172" s="246"/>
      <c r="H172" s="246"/>
    </row>
    <row r="173" spans="1:8" ht="14.25" thickBot="1">
      <c r="A173" s="250" t="s">
        <v>245</v>
      </c>
      <c r="B173" s="251"/>
      <c r="C173" s="252" t="s">
        <v>78</v>
      </c>
      <c r="D173" s="252"/>
      <c r="E173" s="252"/>
      <c r="F173" s="252"/>
      <c r="G173" s="252"/>
      <c r="H173" s="252"/>
    </row>
    <row r="174" spans="1:8" ht="13.5" thickTop="1">
      <c r="A174" s="27" t="s">
        <v>79</v>
      </c>
      <c r="B174" s="18"/>
      <c r="C174" s="5" t="s">
        <v>195</v>
      </c>
      <c r="D174" s="5">
        <f>SUM(D176:D183)</f>
        <v>101211</v>
      </c>
      <c r="E174" s="5">
        <f>SUM(E176:E183)</f>
        <v>101211</v>
      </c>
      <c r="F174" s="5">
        <f>SUM(F176:F183)</f>
        <v>0</v>
      </c>
      <c r="G174" s="5">
        <f>SUM(G176:G183)</f>
        <v>0</v>
      </c>
      <c r="H174" s="5">
        <f>SUM(H176:H183)</f>
        <v>0</v>
      </c>
    </row>
    <row r="175" spans="1:8" ht="12.75">
      <c r="A175" s="27"/>
      <c r="B175" s="18"/>
      <c r="C175" s="5" t="s">
        <v>196</v>
      </c>
      <c r="D175" s="5"/>
      <c r="E175" s="5"/>
      <c r="F175" s="5"/>
      <c r="G175" s="5"/>
      <c r="H175" s="5"/>
    </row>
    <row r="176" spans="1:8" ht="12.75">
      <c r="A176" s="27"/>
      <c r="B176" s="18" t="s">
        <v>331</v>
      </c>
      <c r="C176" s="8" t="s">
        <v>557</v>
      </c>
      <c r="D176" s="6">
        <v>11760</v>
      </c>
      <c r="E176" s="6">
        <v>11760</v>
      </c>
      <c r="F176" s="6"/>
      <c r="G176" s="6"/>
      <c r="H176" s="6"/>
    </row>
    <row r="177" spans="1:8" ht="12.75">
      <c r="A177" s="27"/>
      <c r="B177" s="18" t="s">
        <v>332</v>
      </c>
      <c r="C177" s="8" t="s">
        <v>254</v>
      </c>
      <c r="D177" s="6">
        <v>610</v>
      </c>
      <c r="E177" s="6">
        <v>610</v>
      </c>
      <c r="F177" s="6"/>
      <c r="G177" s="6"/>
      <c r="H177" s="6"/>
    </row>
    <row r="178" spans="1:8" ht="12.75">
      <c r="A178" s="27"/>
      <c r="B178" s="18" t="s">
        <v>341</v>
      </c>
      <c r="C178" s="8" t="s">
        <v>342</v>
      </c>
      <c r="D178" s="6">
        <v>48304</v>
      </c>
      <c r="E178" s="6">
        <v>48304</v>
      </c>
      <c r="F178" s="6"/>
      <c r="G178" s="6"/>
      <c r="H178" s="6"/>
    </row>
    <row r="179" spans="1:8" ht="12.75">
      <c r="A179" s="27"/>
      <c r="B179" s="18" t="s">
        <v>296</v>
      </c>
      <c r="C179" s="8" t="s">
        <v>249</v>
      </c>
      <c r="D179" s="6">
        <v>3805</v>
      </c>
      <c r="E179" s="6">
        <v>3805</v>
      </c>
      <c r="F179" s="6"/>
      <c r="G179" s="6"/>
      <c r="H179" s="6"/>
    </row>
    <row r="180" spans="1:8" ht="12.75">
      <c r="A180" s="27"/>
      <c r="B180" s="18" t="s">
        <v>297</v>
      </c>
      <c r="C180" s="8" t="s">
        <v>250</v>
      </c>
      <c r="D180" s="6">
        <v>542</v>
      </c>
      <c r="E180" s="6">
        <v>542</v>
      </c>
      <c r="F180" s="6"/>
      <c r="G180" s="6"/>
      <c r="H180" s="6"/>
    </row>
    <row r="181" spans="1:8" ht="12.75">
      <c r="A181" s="27"/>
      <c r="B181" s="18" t="s">
        <v>291</v>
      </c>
      <c r="C181" s="8" t="s">
        <v>558</v>
      </c>
      <c r="D181" s="6">
        <v>6800</v>
      </c>
      <c r="E181" s="6">
        <v>6800</v>
      </c>
      <c r="F181" s="6"/>
      <c r="G181" s="6"/>
      <c r="H181" s="6"/>
    </row>
    <row r="182" spans="1:8" ht="12.75">
      <c r="A182" s="27"/>
      <c r="B182" s="18" t="s">
        <v>292</v>
      </c>
      <c r="C182" s="31" t="s">
        <v>231</v>
      </c>
      <c r="D182" s="6">
        <v>28700</v>
      </c>
      <c r="E182" s="6">
        <v>28700</v>
      </c>
      <c r="F182" s="6"/>
      <c r="G182" s="6"/>
      <c r="H182" s="6"/>
    </row>
    <row r="183" spans="1:8" ht="13.5" thickBot="1">
      <c r="A183" s="27"/>
      <c r="B183" s="18" t="s">
        <v>335</v>
      </c>
      <c r="C183" s="55" t="s">
        <v>218</v>
      </c>
      <c r="D183" s="6">
        <v>690</v>
      </c>
      <c r="E183" s="6">
        <v>690</v>
      </c>
      <c r="F183" s="6"/>
      <c r="G183" s="6"/>
      <c r="H183" s="6"/>
    </row>
    <row r="184" spans="1:8" ht="15" thickBot="1" thickTop="1">
      <c r="A184" s="47" t="s">
        <v>357</v>
      </c>
      <c r="B184" s="48"/>
      <c r="C184" s="49" t="s">
        <v>358</v>
      </c>
      <c r="D184" s="49">
        <f>SUM(D185+D187)</f>
        <v>520782</v>
      </c>
      <c r="E184" s="49">
        <f>SUM(E185+E187)</f>
        <v>520782</v>
      </c>
      <c r="F184" s="49">
        <f>SUM(F185+F187)</f>
        <v>0</v>
      </c>
      <c r="G184" s="49">
        <f>SUM(G185+G187)</f>
        <v>0</v>
      </c>
      <c r="H184" s="49">
        <f>SUM(H185+H187)</f>
        <v>0</v>
      </c>
    </row>
    <row r="185" spans="1:8" ht="13.5" thickTop="1">
      <c r="A185" s="24" t="s">
        <v>359</v>
      </c>
      <c r="B185" s="19"/>
      <c r="C185" s="33" t="s">
        <v>440</v>
      </c>
      <c r="D185" s="33">
        <f>D186</f>
        <v>224682</v>
      </c>
      <c r="E185" s="33">
        <f>E186</f>
        <v>224682</v>
      </c>
      <c r="F185" s="10">
        <f>F186</f>
        <v>0</v>
      </c>
      <c r="G185" s="10">
        <f>G186</f>
        <v>0</v>
      </c>
      <c r="H185" s="10">
        <f>H186</f>
        <v>0</v>
      </c>
    </row>
    <row r="186" spans="1:8" ht="12.75">
      <c r="A186" s="38"/>
      <c r="B186" s="19" t="s">
        <v>360</v>
      </c>
      <c r="C186" s="9" t="s">
        <v>361</v>
      </c>
      <c r="D186" s="10">
        <v>224682</v>
      </c>
      <c r="E186" s="10">
        <v>224682</v>
      </c>
      <c r="F186" s="10"/>
      <c r="G186" s="10"/>
      <c r="H186" s="10"/>
    </row>
    <row r="187" spans="1:8" ht="12.75">
      <c r="A187" s="38" t="s">
        <v>362</v>
      </c>
      <c r="B187" s="19"/>
      <c r="C187" s="33" t="s">
        <v>363</v>
      </c>
      <c r="D187" s="33">
        <f>D189</f>
        <v>296100</v>
      </c>
      <c r="E187" s="33">
        <f>E189</f>
        <v>296100</v>
      </c>
      <c r="F187" s="10">
        <f>F189</f>
        <v>0</v>
      </c>
      <c r="G187" s="10">
        <f>G189</f>
        <v>0</v>
      </c>
      <c r="H187" s="10">
        <f>H189</f>
        <v>0</v>
      </c>
    </row>
    <row r="188" spans="1:8" ht="12.75">
      <c r="A188" s="24"/>
      <c r="B188" s="19"/>
      <c r="C188" s="33" t="s">
        <v>364</v>
      </c>
      <c r="D188" s="10"/>
      <c r="E188" s="10"/>
      <c r="F188" s="10"/>
      <c r="G188" s="10"/>
      <c r="H188" s="10"/>
    </row>
    <row r="189" spans="1:8" ht="12.75">
      <c r="A189" s="27"/>
      <c r="B189" s="18" t="s">
        <v>365</v>
      </c>
      <c r="C189" s="8" t="s">
        <v>366</v>
      </c>
      <c r="D189" s="6">
        <v>296100</v>
      </c>
      <c r="E189" s="6">
        <v>296100</v>
      </c>
      <c r="F189" s="6"/>
      <c r="G189" s="6"/>
      <c r="H189" s="6"/>
    </row>
    <row r="190" spans="1:8" ht="13.5" thickBot="1">
      <c r="A190" s="27"/>
      <c r="B190" s="30"/>
      <c r="C190" s="31" t="s">
        <v>367</v>
      </c>
      <c r="D190" s="32"/>
      <c r="E190" s="32"/>
      <c r="F190" s="32"/>
      <c r="G190" s="32"/>
      <c r="H190" s="32"/>
    </row>
    <row r="191" spans="1:8" ht="15" thickBot="1" thickTop="1">
      <c r="A191" s="47" t="s">
        <v>368</v>
      </c>
      <c r="B191" s="48"/>
      <c r="C191" s="49" t="s">
        <v>280</v>
      </c>
      <c r="D191" s="49">
        <f>SUM(D192+D194)</f>
        <v>546260</v>
      </c>
      <c r="E191" s="49">
        <f>SUM(E192+E194)</f>
        <v>546260</v>
      </c>
      <c r="F191" s="49">
        <f>SUM(F192+F194)</f>
        <v>0</v>
      </c>
      <c r="G191" s="49">
        <f>SUM(G192+G194)</f>
        <v>0</v>
      </c>
      <c r="H191" s="49">
        <f>SUM(H192+H194)</f>
        <v>0</v>
      </c>
    </row>
    <row r="192" spans="1:8" ht="13.5" thickTop="1">
      <c r="A192" s="144" t="s">
        <v>518</v>
      </c>
      <c r="B192" s="145"/>
      <c r="C192" s="174" t="s">
        <v>464</v>
      </c>
      <c r="D192" s="174">
        <f>D193</f>
        <v>15000</v>
      </c>
      <c r="E192" s="174">
        <f>E193</f>
        <v>15000</v>
      </c>
      <c r="F192" s="146">
        <f>F193</f>
        <v>0</v>
      </c>
      <c r="G192" s="146">
        <f>G193</f>
        <v>0</v>
      </c>
      <c r="H192" s="146">
        <f>H193</f>
        <v>0</v>
      </c>
    </row>
    <row r="193" spans="1:8" ht="12.75">
      <c r="A193" s="51"/>
      <c r="B193" s="43" t="s">
        <v>292</v>
      </c>
      <c r="C193" s="44" t="s">
        <v>234</v>
      </c>
      <c r="D193" s="44">
        <v>15000</v>
      </c>
      <c r="E193" s="44">
        <v>15000</v>
      </c>
      <c r="F193" s="44"/>
      <c r="G193" s="44"/>
      <c r="H193" s="44"/>
    </row>
    <row r="194" spans="1:8" ht="12.75">
      <c r="A194" s="24" t="s">
        <v>369</v>
      </c>
      <c r="B194" s="19" t="s">
        <v>370</v>
      </c>
      <c r="C194" s="33" t="s">
        <v>281</v>
      </c>
      <c r="D194" s="33">
        <f>SUM(D195+D196)</f>
        <v>531260</v>
      </c>
      <c r="E194" s="33">
        <f>SUM(E195+E196)</f>
        <v>531260</v>
      </c>
      <c r="F194" s="33">
        <f>SUM(F195+F196)</f>
        <v>0</v>
      </c>
      <c r="G194" s="33">
        <f>SUM(G195+G196)</f>
        <v>0</v>
      </c>
      <c r="H194" s="33">
        <f>SUM(H195+H196)</f>
        <v>0</v>
      </c>
    </row>
    <row r="195" spans="1:8" ht="12.75">
      <c r="A195" s="27"/>
      <c r="B195" s="20" t="s">
        <v>282</v>
      </c>
      <c r="C195" s="8" t="s">
        <v>283</v>
      </c>
      <c r="D195" s="6">
        <v>231260</v>
      </c>
      <c r="E195" s="6">
        <v>231260</v>
      </c>
      <c r="F195" s="6"/>
      <c r="G195" s="6"/>
      <c r="H195" s="6"/>
    </row>
    <row r="196" spans="1:8" ht="12.75">
      <c r="A196" s="27"/>
      <c r="B196" s="20" t="s">
        <v>284</v>
      </c>
      <c r="C196" s="8" t="s">
        <v>285</v>
      </c>
      <c r="D196" s="6">
        <f>SUM(D197:D198)</f>
        <v>300000</v>
      </c>
      <c r="E196" s="6">
        <f>SUM(E197:E198)</f>
        <v>300000</v>
      </c>
      <c r="F196" s="6"/>
      <c r="G196" s="6"/>
      <c r="H196" s="6"/>
    </row>
    <row r="197" spans="1:8" ht="12.75">
      <c r="A197" s="27"/>
      <c r="B197" s="20"/>
      <c r="C197" s="8" t="s">
        <v>286</v>
      </c>
      <c r="D197" s="6">
        <v>0</v>
      </c>
      <c r="E197" s="6">
        <v>0</v>
      </c>
      <c r="F197" s="6"/>
      <c r="G197" s="6"/>
      <c r="H197" s="6"/>
    </row>
    <row r="198" spans="1:8" ht="13.5" thickBot="1">
      <c r="A198" s="27"/>
      <c r="B198" s="20"/>
      <c r="C198" s="8" t="s">
        <v>12</v>
      </c>
      <c r="D198" s="6">
        <v>300000</v>
      </c>
      <c r="E198" s="6">
        <v>300000</v>
      </c>
      <c r="F198" s="6"/>
      <c r="G198" s="6"/>
      <c r="H198" s="6"/>
    </row>
    <row r="199" spans="1:8" ht="15" thickBot="1" thickTop="1">
      <c r="A199" s="47" t="s">
        <v>371</v>
      </c>
      <c r="B199" s="48"/>
      <c r="C199" s="49" t="s">
        <v>260</v>
      </c>
      <c r="D199" s="49">
        <f>SUM(D200+D225+D241+D261+D274+D276+D278+D282)</f>
        <v>12660686</v>
      </c>
      <c r="E199" s="49">
        <f>SUM(E200+E225+E241+E261+E274+E276+E278+E282)</f>
        <v>894970</v>
      </c>
      <c r="F199" s="49">
        <f>SUM(F200+F225+F241+F261+F274+F276+F278+F282)</f>
        <v>0</v>
      </c>
      <c r="G199" s="49">
        <f>SUM(G200+G225+G241+G261+G274+G276+G278+G282)</f>
        <v>0</v>
      </c>
      <c r="H199" s="49">
        <f>SUM(H200+H225+H241+H261+H274+H276+H278+H282)</f>
        <v>11765716</v>
      </c>
    </row>
    <row r="200" spans="1:8" ht="13.5" thickTop="1">
      <c r="A200" s="24" t="s">
        <v>372</v>
      </c>
      <c r="B200" s="19"/>
      <c r="C200" s="12" t="s">
        <v>261</v>
      </c>
      <c r="D200" s="33">
        <f>SUM(D201:D218,D221)</f>
        <v>6664220</v>
      </c>
      <c r="E200" s="33">
        <f>SUM(E201:E218,E221)</f>
        <v>379706</v>
      </c>
      <c r="F200" s="33">
        <f>SUM(F201:F218,F221)</f>
        <v>0</v>
      </c>
      <c r="G200" s="33">
        <f>SUM(G201:G218,G221)</f>
        <v>0</v>
      </c>
      <c r="H200" s="33">
        <f>SUM(H201:H218,H221)</f>
        <v>6284514</v>
      </c>
    </row>
    <row r="201" spans="1:8" ht="12.75">
      <c r="A201" s="24"/>
      <c r="B201" s="19" t="s">
        <v>374</v>
      </c>
      <c r="C201" s="9" t="s">
        <v>375</v>
      </c>
      <c r="D201" s="9">
        <v>100047</v>
      </c>
      <c r="E201" s="9">
        <v>100047</v>
      </c>
      <c r="F201" s="9"/>
      <c r="G201" s="9"/>
      <c r="H201" s="9"/>
    </row>
    <row r="202" spans="1:8" ht="12.75">
      <c r="A202" s="27"/>
      <c r="B202" s="18" t="s">
        <v>329</v>
      </c>
      <c r="C202" s="8" t="s">
        <v>235</v>
      </c>
      <c r="D202" s="6">
        <v>105037</v>
      </c>
      <c r="E202" s="6"/>
      <c r="F202" s="6"/>
      <c r="G202" s="6"/>
      <c r="H202" s="6">
        <v>105037</v>
      </c>
    </row>
    <row r="203" spans="1:8" ht="12.75">
      <c r="A203" s="27"/>
      <c r="B203" s="18" t="s">
        <v>331</v>
      </c>
      <c r="C203" s="8" t="s">
        <v>43</v>
      </c>
      <c r="D203" s="6">
        <v>4131319</v>
      </c>
      <c r="E203" s="6"/>
      <c r="F203" s="6"/>
      <c r="G203" s="6"/>
      <c r="H203" s="6">
        <v>4131319</v>
      </c>
    </row>
    <row r="204" spans="1:8" ht="12.75">
      <c r="A204" s="27"/>
      <c r="B204" s="18" t="s">
        <v>332</v>
      </c>
      <c r="C204" s="8" t="s">
        <v>254</v>
      </c>
      <c r="D204" s="6">
        <v>341513</v>
      </c>
      <c r="E204" s="6"/>
      <c r="F204" s="6"/>
      <c r="G204" s="6"/>
      <c r="H204" s="6">
        <v>341513</v>
      </c>
    </row>
    <row r="205" spans="1:8" ht="12.75">
      <c r="A205" s="27"/>
      <c r="B205" s="18" t="s">
        <v>296</v>
      </c>
      <c r="C205" s="8" t="s">
        <v>249</v>
      </c>
      <c r="D205" s="6">
        <v>800841</v>
      </c>
      <c r="E205" s="6"/>
      <c r="F205" s="6"/>
      <c r="G205" s="6"/>
      <c r="H205" s="6">
        <v>800841</v>
      </c>
    </row>
    <row r="206" spans="1:8" ht="12.75">
      <c r="A206" s="27"/>
      <c r="B206" s="18" t="s">
        <v>297</v>
      </c>
      <c r="C206" s="8" t="s">
        <v>75</v>
      </c>
      <c r="D206" s="6">
        <v>108733</v>
      </c>
      <c r="E206" s="6"/>
      <c r="F206" s="6"/>
      <c r="G206" s="6"/>
      <c r="H206" s="6">
        <v>108733</v>
      </c>
    </row>
    <row r="207" spans="1:8" ht="12.75">
      <c r="A207" s="27"/>
      <c r="B207" s="18" t="s">
        <v>291</v>
      </c>
      <c r="C207" s="8" t="s">
        <v>302</v>
      </c>
      <c r="D207" s="6">
        <v>111049</v>
      </c>
      <c r="E207" s="6"/>
      <c r="F207" s="6"/>
      <c r="G207" s="6"/>
      <c r="H207" s="6">
        <v>111049</v>
      </c>
    </row>
    <row r="208" spans="1:8" ht="12.75">
      <c r="A208" s="27"/>
      <c r="B208" s="18" t="s">
        <v>376</v>
      </c>
      <c r="C208" s="8" t="s">
        <v>21</v>
      </c>
      <c r="D208" s="6">
        <v>1450</v>
      </c>
      <c r="E208" s="6"/>
      <c r="F208" s="6"/>
      <c r="G208" s="6"/>
      <c r="H208" s="6">
        <v>1450</v>
      </c>
    </row>
    <row r="209" spans="1:8" ht="12.75">
      <c r="A209" s="27"/>
      <c r="B209" s="18" t="s">
        <v>313</v>
      </c>
      <c r="C209" s="8" t="s">
        <v>70</v>
      </c>
      <c r="D209" s="6">
        <v>320718</v>
      </c>
      <c r="E209" s="6"/>
      <c r="F209" s="6"/>
      <c r="G209" s="6"/>
      <c r="H209" s="6">
        <v>320718</v>
      </c>
    </row>
    <row r="210" spans="1:8" ht="12.75">
      <c r="A210" s="27"/>
      <c r="B210" s="18" t="s">
        <v>295</v>
      </c>
      <c r="C210" s="8" t="s">
        <v>20</v>
      </c>
      <c r="D210" s="6">
        <v>3793</v>
      </c>
      <c r="E210" s="6"/>
      <c r="F210" s="6"/>
      <c r="G210" s="6"/>
      <c r="H210" s="6">
        <v>3793</v>
      </c>
    </row>
    <row r="211" spans="1:8" ht="12.75">
      <c r="A211" s="27"/>
      <c r="B211" s="18" t="s">
        <v>295</v>
      </c>
      <c r="C211" s="8" t="s">
        <v>19</v>
      </c>
      <c r="D211" s="6">
        <v>82525</v>
      </c>
      <c r="E211" s="6">
        <v>82525</v>
      </c>
      <c r="F211" s="6"/>
      <c r="G211" s="6"/>
      <c r="H211" s="6">
        <v>0</v>
      </c>
    </row>
    <row r="212" spans="1:8" ht="12.75">
      <c r="A212" s="27"/>
      <c r="B212" s="18" t="s">
        <v>57</v>
      </c>
      <c r="C212" s="8" t="s">
        <v>58</v>
      </c>
      <c r="D212" s="6">
        <v>6360</v>
      </c>
      <c r="E212" s="6"/>
      <c r="F212" s="6"/>
      <c r="G212" s="6"/>
      <c r="H212" s="6">
        <v>6360</v>
      </c>
    </row>
    <row r="213" spans="1:8" ht="12.75">
      <c r="A213" s="27"/>
      <c r="B213" s="18" t="s">
        <v>292</v>
      </c>
      <c r="C213" s="8" t="s">
        <v>349</v>
      </c>
      <c r="D213" s="6">
        <v>75073</v>
      </c>
      <c r="E213" s="6"/>
      <c r="F213" s="6"/>
      <c r="G213" s="6"/>
      <c r="H213" s="6">
        <v>75073</v>
      </c>
    </row>
    <row r="214" spans="1:8" ht="12.75">
      <c r="A214" s="27"/>
      <c r="B214" s="18" t="s">
        <v>334</v>
      </c>
      <c r="C214" s="8" t="s">
        <v>263</v>
      </c>
      <c r="D214" s="6">
        <v>9355</v>
      </c>
      <c r="E214" s="6"/>
      <c r="F214" s="6"/>
      <c r="G214" s="6"/>
      <c r="H214" s="6">
        <v>9355</v>
      </c>
    </row>
    <row r="215" spans="1:8" ht="12.75">
      <c r="A215" s="27"/>
      <c r="B215" s="18" t="s">
        <v>339</v>
      </c>
      <c r="C215" s="8" t="s">
        <v>0</v>
      </c>
      <c r="D215" s="6">
        <v>9403</v>
      </c>
      <c r="E215" s="6"/>
      <c r="F215" s="6"/>
      <c r="G215" s="6"/>
      <c r="H215" s="6">
        <v>9403</v>
      </c>
    </row>
    <row r="216" spans="1:8" ht="12.75">
      <c r="A216" s="27"/>
      <c r="B216" s="18" t="s">
        <v>18</v>
      </c>
      <c r="C216" s="8" t="s">
        <v>457</v>
      </c>
      <c r="D216" s="6">
        <v>554</v>
      </c>
      <c r="E216" s="6"/>
      <c r="F216" s="6"/>
      <c r="G216" s="6"/>
      <c r="H216" s="6">
        <v>554</v>
      </c>
    </row>
    <row r="217" spans="1:8" ht="12.75">
      <c r="A217" s="27"/>
      <c r="B217" s="18" t="s">
        <v>335</v>
      </c>
      <c r="C217" s="8" t="s">
        <v>354</v>
      </c>
      <c r="D217" s="6">
        <v>259316</v>
      </c>
      <c r="E217" s="6"/>
      <c r="F217" s="6"/>
      <c r="G217" s="6"/>
      <c r="H217" s="6">
        <v>259316</v>
      </c>
    </row>
    <row r="218" spans="1:8" ht="13.5" customHeight="1">
      <c r="A218" s="27"/>
      <c r="B218" s="18"/>
      <c r="C218" s="8" t="s">
        <v>13</v>
      </c>
      <c r="D218" s="6">
        <f>SUM(D219:D220)</f>
        <v>57356</v>
      </c>
      <c r="E218" s="6">
        <f>SUM(E219:E220)</f>
        <v>57356</v>
      </c>
      <c r="F218" s="6"/>
      <c r="G218" s="6"/>
      <c r="H218" s="6"/>
    </row>
    <row r="219" spans="1:8" ht="13.5" customHeight="1">
      <c r="A219" s="27"/>
      <c r="B219" s="18" t="s">
        <v>16</v>
      </c>
      <c r="C219" s="8" t="s">
        <v>14</v>
      </c>
      <c r="D219" s="6">
        <v>19450</v>
      </c>
      <c r="E219" s="6">
        <v>19450</v>
      </c>
      <c r="F219" s="6"/>
      <c r="G219" s="6"/>
      <c r="H219" s="6"/>
    </row>
    <row r="220" spans="1:8" ht="13.5" customHeight="1">
      <c r="A220" s="27"/>
      <c r="B220" s="18" t="s">
        <v>17</v>
      </c>
      <c r="C220" s="8" t="s">
        <v>15</v>
      </c>
      <c r="D220" s="6">
        <v>37906</v>
      </c>
      <c r="E220" s="6">
        <v>37906</v>
      </c>
      <c r="F220" s="6"/>
      <c r="G220" s="6"/>
      <c r="H220" s="6"/>
    </row>
    <row r="221" spans="1:8" ht="12.75">
      <c r="A221" s="27"/>
      <c r="B221" s="18" t="s">
        <v>245</v>
      </c>
      <c r="C221" s="8" t="s">
        <v>351</v>
      </c>
      <c r="D221" s="6">
        <f>SUM(D222:D224)</f>
        <v>139778</v>
      </c>
      <c r="E221" s="6">
        <f>SUM(E222:E224)</f>
        <v>139778</v>
      </c>
      <c r="F221" s="6"/>
      <c r="G221" s="6"/>
      <c r="H221" s="6"/>
    </row>
    <row r="222" spans="1:8" ht="12.75">
      <c r="A222" s="27"/>
      <c r="B222" s="18" t="s">
        <v>300</v>
      </c>
      <c r="C222" s="8" t="s">
        <v>202</v>
      </c>
      <c r="D222" s="6">
        <v>30000</v>
      </c>
      <c r="E222" s="6">
        <v>30000</v>
      </c>
      <c r="F222" s="6"/>
      <c r="G222" s="6"/>
      <c r="H222" s="6"/>
    </row>
    <row r="223" spans="1:8" ht="12.75">
      <c r="A223" s="27"/>
      <c r="B223" s="18" t="s">
        <v>300</v>
      </c>
      <c r="C223" s="8" t="s">
        <v>427</v>
      </c>
      <c r="D223" s="6">
        <v>9778</v>
      </c>
      <c r="E223" s="6">
        <v>9778</v>
      </c>
      <c r="F223" s="6"/>
      <c r="G223" s="6"/>
      <c r="H223" s="6"/>
    </row>
    <row r="224" spans="1:8" ht="12.75">
      <c r="A224" s="27"/>
      <c r="B224" s="18" t="s">
        <v>300</v>
      </c>
      <c r="C224" s="8" t="s">
        <v>22</v>
      </c>
      <c r="D224" s="6">
        <v>100000</v>
      </c>
      <c r="E224" s="6">
        <v>100000</v>
      </c>
      <c r="F224" s="6"/>
      <c r="G224" s="6"/>
      <c r="H224" s="6"/>
    </row>
    <row r="225" spans="1:8" ht="12" customHeight="1">
      <c r="A225" s="27" t="s">
        <v>378</v>
      </c>
      <c r="B225" s="18"/>
      <c r="C225" s="7" t="s">
        <v>576</v>
      </c>
      <c r="D225" s="5">
        <f>SUM(D226:D240)</f>
        <v>1293714</v>
      </c>
      <c r="E225" s="5">
        <f>SUM(E226:E240)</f>
        <v>3630</v>
      </c>
      <c r="F225" s="5">
        <f>SUM(F226:F240)</f>
        <v>0</v>
      </c>
      <c r="G225" s="5">
        <f>SUM(G226:G240)</f>
        <v>0</v>
      </c>
      <c r="H225" s="5">
        <f>SUM(H226:H240)</f>
        <v>1290084</v>
      </c>
    </row>
    <row r="226" spans="1:8" ht="12.75">
      <c r="A226" s="27"/>
      <c r="B226" s="18" t="s">
        <v>329</v>
      </c>
      <c r="C226" s="8" t="s">
        <v>235</v>
      </c>
      <c r="D226" s="6">
        <v>11058</v>
      </c>
      <c r="E226" s="6"/>
      <c r="F226" s="6"/>
      <c r="G226" s="6"/>
      <c r="H226" s="6">
        <v>11058</v>
      </c>
    </row>
    <row r="227" spans="1:8" ht="12.75">
      <c r="A227" s="27"/>
      <c r="B227" s="18" t="s">
        <v>331</v>
      </c>
      <c r="C227" s="8" t="s">
        <v>43</v>
      </c>
      <c r="D227" s="6">
        <v>841782</v>
      </c>
      <c r="E227" s="6"/>
      <c r="F227" s="6"/>
      <c r="G227" s="6"/>
      <c r="H227" s="6">
        <v>841782</v>
      </c>
    </row>
    <row r="228" spans="1:8" ht="12.75">
      <c r="A228" s="27"/>
      <c r="B228" s="18" t="s">
        <v>332</v>
      </c>
      <c r="C228" s="8" t="s">
        <v>254</v>
      </c>
      <c r="D228" s="6">
        <v>69406</v>
      </c>
      <c r="E228" s="6"/>
      <c r="F228" s="6"/>
      <c r="G228" s="6"/>
      <c r="H228" s="6">
        <v>69406</v>
      </c>
    </row>
    <row r="229" spans="1:8" ht="13.5" customHeight="1">
      <c r="A229" s="27"/>
      <c r="B229" s="18" t="s">
        <v>296</v>
      </c>
      <c r="C229" s="8" t="s">
        <v>249</v>
      </c>
      <c r="D229" s="6">
        <v>165181</v>
      </c>
      <c r="E229" s="6"/>
      <c r="F229" s="6"/>
      <c r="G229" s="6"/>
      <c r="H229" s="6">
        <v>165181</v>
      </c>
    </row>
    <row r="230" spans="1:8" ht="13.5" customHeight="1">
      <c r="A230" s="27"/>
      <c r="B230" s="18" t="s">
        <v>297</v>
      </c>
      <c r="C230" s="8" t="s">
        <v>75</v>
      </c>
      <c r="D230" s="6">
        <v>22502</v>
      </c>
      <c r="E230" s="6"/>
      <c r="F230" s="6"/>
      <c r="G230" s="6"/>
      <c r="H230" s="6">
        <v>22502</v>
      </c>
    </row>
    <row r="231" spans="1:8" ht="13.5" customHeight="1">
      <c r="A231" s="27"/>
      <c r="B231" s="18" t="s">
        <v>291</v>
      </c>
      <c r="C231" s="8" t="s">
        <v>679</v>
      </c>
      <c r="D231" s="6">
        <v>3630</v>
      </c>
      <c r="E231" s="6">
        <v>3630</v>
      </c>
      <c r="F231" s="6"/>
      <c r="G231" s="6"/>
      <c r="H231" s="6"/>
    </row>
    <row r="232" spans="1:8" ht="12.75">
      <c r="A232" s="27"/>
      <c r="B232" s="18" t="s">
        <v>291</v>
      </c>
      <c r="C232" s="8" t="s">
        <v>302</v>
      </c>
      <c r="D232" s="6">
        <v>93693</v>
      </c>
      <c r="E232" s="6" t="s">
        <v>245</v>
      </c>
      <c r="F232" s="6"/>
      <c r="G232" s="6"/>
      <c r="H232" s="6">
        <v>93693</v>
      </c>
    </row>
    <row r="233" spans="1:8" ht="12.75">
      <c r="A233" s="27"/>
      <c r="B233" s="18" t="s">
        <v>376</v>
      </c>
      <c r="C233" s="8" t="s">
        <v>21</v>
      </c>
      <c r="D233" s="6">
        <v>3684</v>
      </c>
      <c r="E233" s="6"/>
      <c r="F233" s="6"/>
      <c r="G233" s="6"/>
      <c r="H233" s="6">
        <v>3684</v>
      </c>
    </row>
    <row r="234" spans="1:8" ht="12.75">
      <c r="A234" s="27"/>
      <c r="B234" s="18" t="s">
        <v>313</v>
      </c>
      <c r="C234" s="8" t="s">
        <v>70</v>
      </c>
      <c r="D234" s="6">
        <v>16185</v>
      </c>
      <c r="E234" s="6"/>
      <c r="F234" s="6"/>
      <c r="G234" s="6"/>
      <c r="H234" s="6">
        <v>16185</v>
      </c>
    </row>
    <row r="235" spans="1:8" ht="12.75">
      <c r="A235" s="27"/>
      <c r="B235" s="18" t="s">
        <v>295</v>
      </c>
      <c r="C235" s="8" t="s">
        <v>338</v>
      </c>
      <c r="D235" s="6">
        <v>1060</v>
      </c>
      <c r="E235" s="6"/>
      <c r="F235" s="6"/>
      <c r="G235" s="6"/>
      <c r="H235" s="6">
        <v>1060</v>
      </c>
    </row>
    <row r="236" spans="1:8" ht="12.75">
      <c r="A236" s="27"/>
      <c r="B236" s="18" t="s">
        <v>57</v>
      </c>
      <c r="C236" s="8" t="s">
        <v>58</v>
      </c>
      <c r="D236" s="6">
        <v>300</v>
      </c>
      <c r="E236" s="6"/>
      <c r="F236" s="6"/>
      <c r="G236" s="6"/>
      <c r="H236" s="6">
        <v>300</v>
      </c>
    </row>
    <row r="237" spans="1:8" ht="12.75">
      <c r="A237" s="27"/>
      <c r="B237" s="18" t="s">
        <v>292</v>
      </c>
      <c r="C237" s="8" t="s">
        <v>349</v>
      </c>
      <c r="D237" s="6">
        <v>22203</v>
      </c>
      <c r="E237" s="6"/>
      <c r="F237" s="6"/>
      <c r="G237" s="6"/>
      <c r="H237" s="6">
        <v>22203</v>
      </c>
    </row>
    <row r="238" spans="1:8" ht="12.75">
      <c r="A238" s="27"/>
      <c r="B238" s="18" t="s">
        <v>334</v>
      </c>
      <c r="C238" s="8" t="s">
        <v>263</v>
      </c>
      <c r="D238" s="6">
        <v>230</v>
      </c>
      <c r="E238" s="6"/>
      <c r="F238" s="6"/>
      <c r="G238" s="6"/>
      <c r="H238" s="6">
        <v>230</v>
      </c>
    </row>
    <row r="239" spans="1:8" ht="12.75">
      <c r="A239" s="27"/>
      <c r="B239" s="18" t="s">
        <v>339</v>
      </c>
      <c r="C239" s="8" t="s">
        <v>23</v>
      </c>
      <c r="D239" s="6">
        <v>710</v>
      </c>
      <c r="E239" s="6"/>
      <c r="F239" s="6"/>
      <c r="G239" s="6"/>
      <c r="H239" s="6">
        <v>710</v>
      </c>
    </row>
    <row r="240" spans="1:8" ht="12.75">
      <c r="A240" s="27"/>
      <c r="B240" s="18" t="s">
        <v>335</v>
      </c>
      <c r="C240" s="8" t="s">
        <v>354</v>
      </c>
      <c r="D240" s="6">
        <v>42090</v>
      </c>
      <c r="E240" s="6"/>
      <c r="F240" s="6"/>
      <c r="G240" s="6"/>
      <c r="H240" s="6">
        <v>42090</v>
      </c>
    </row>
    <row r="241" spans="1:8" ht="12.75">
      <c r="A241" s="27" t="s">
        <v>379</v>
      </c>
      <c r="B241" s="18"/>
      <c r="C241" s="7" t="s">
        <v>262</v>
      </c>
      <c r="D241" s="5">
        <f>SUM(D242:D258)</f>
        <v>4236474</v>
      </c>
      <c r="E241" s="5">
        <f>SUM(E242:E258)</f>
        <v>265721</v>
      </c>
      <c r="F241" s="5">
        <f>SUM(F242:F258)</f>
        <v>0</v>
      </c>
      <c r="G241" s="5">
        <f>SUM(G242:G258)</f>
        <v>0</v>
      </c>
      <c r="H241" s="5">
        <f>SUM(H242:H258)</f>
        <v>3970753</v>
      </c>
    </row>
    <row r="242" spans="1:8" ht="12.75">
      <c r="A242" s="24"/>
      <c r="B242" s="19" t="s">
        <v>374</v>
      </c>
      <c r="C242" s="9" t="s">
        <v>390</v>
      </c>
      <c r="D242" s="9">
        <v>116722</v>
      </c>
      <c r="E242" s="9">
        <v>116722</v>
      </c>
      <c r="F242" s="9"/>
      <c r="G242" s="9"/>
      <c r="H242" s="9"/>
    </row>
    <row r="243" spans="1:8" ht="12.75">
      <c r="A243" s="27"/>
      <c r="B243" s="18" t="s">
        <v>329</v>
      </c>
      <c r="C243" s="8" t="s">
        <v>235</v>
      </c>
      <c r="D243" s="6">
        <v>66643</v>
      </c>
      <c r="E243" s="6"/>
      <c r="F243" s="6"/>
      <c r="G243" s="6"/>
      <c r="H243" s="6">
        <v>66643</v>
      </c>
    </row>
    <row r="244" spans="1:8" ht="12.75">
      <c r="A244" s="27"/>
      <c r="B244" s="18" t="s">
        <v>331</v>
      </c>
      <c r="C244" s="8" t="s">
        <v>43</v>
      </c>
      <c r="D244" s="6">
        <v>2614153</v>
      </c>
      <c r="E244" s="6"/>
      <c r="F244" s="6"/>
      <c r="G244" s="6"/>
      <c r="H244" s="6">
        <v>2614153</v>
      </c>
    </row>
    <row r="245" spans="1:8" ht="12.75">
      <c r="A245" s="27"/>
      <c r="B245" s="18" t="s">
        <v>332</v>
      </c>
      <c r="C245" s="8" t="s">
        <v>254</v>
      </c>
      <c r="D245" s="6">
        <v>217725</v>
      </c>
      <c r="E245" s="6"/>
      <c r="F245" s="6"/>
      <c r="G245" s="6"/>
      <c r="H245" s="6">
        <v>217725</v>
      </c>
    </row>
    <row r="246" spans="1:8" ht="12.75">
      <c r="A246" s="27"/>
      <c r="B246" s="18" t="s">
        <v>296</v>
      </c>
      <c r="C246" s="8" t="s">
        <v>249</v>
      </c>
      <c r="D246" s="6">
        <v>507339</v>
      </c>
      <c r="E246" s="6"/>
      <c r="F246" s="6"/>
      <c r="G246" s="6"/>
      <c r="H246" s="6">
        <v>507339</v>
      </c>
    </row>
    <row r="247" spans="1:8" ht="12.75">
      <c r="A247" s="27"/>
      <c r="B247" s="18" t="s">
        <v>297</v>
      </c>
      <c r="C247" s="8" t="s">
        <v>75</v>
      </c>
      <c r="D247" s="6">
        <v>70918</v>
      </c>
      <c r="E247" s="6"/>
      <c r="F247" s="6"/>
      <c r="G247" s="6"/>
      <c r="H247" s="6">
        <v>70918</v>
      </c>
    </row>
    <row r="248" spans="1:8" ht="12.75">
      <c r="A248" s="27"/>
      <c r="B248" s="18" t="s">
        <v>291</v>
      </c>
      <c r="C248" s="8" t="s">
        <v>302</v>
      </c>
      <c r="D248" s="6">
        <v>73019</v>
      </c>
      <c r="E248" s="6"/>
      <c r="F248" s="6"/>
      <c r="G248" s="6"/>
      <c r="H248" s="6">
        <v>73019</v>
      </c>
    </row>
    <row r="249" spans="1:8" ht="12.75">
      <c r="A249" s="27"/>
      <c r="B249" s="18" t="s">
        <v>376</v>
      </c>
      <c r="C249" s="8" t="s">
        <v>21</v>
      </c>
      <c r="D249" s="6">
        <v>2647</v>
      </c>
      <c r="E249" s="6"/>
      <c r="F249" s="6"/>
      <c r="G249" s="6"/>
      <c r="H249" s="6">
        <v>2647</v>
      </c>
    </row>
    <row r="250" spans="1:8" ht="12.75">
      <c r="A250" s="27"/>
      <c r="B250" s="18" t="s">
        <v>313</v>
      </c>
      <c r="C250" s="8" t="s">
        <v>70</v>
      </c>
      <c r="D250" s="6">
        <v>209184</v>
      </c>
      <c r="E250" s="6"/>
      <c r="F250" s="6"/>
      <c r="G250" s="6"/>
      <c r="H250" s="6">
        <v>209184</v>
      </c>
    </row>
    <row r="251" spans="1:8" ht="12.75">
      <c r="A251" s="27"/>
      <c r="B251" s="18" t="s">
        <v>295</v>
      </c>
      <c r="C251" s="8" t="s">
        <v>20</v>
      </c>
      <c r="D251" s="6">
        <v>2127</v>
      </c>
      <c r="E251" s="6"/>
      <c r="F251" s="6"/>
      <c r="G251" s="6"/>
      <c r="H251" s="6">
        <v>2127</v>
      </c>
    </row>
    <row r="252" spans="1:8" ht="12.75">
      <c r="A252" s="27"/>
      <c r="B252" s="18" t="s">
        <v>295</v>
      </c>
      <c r="C252" s="8" t="s">
        <v>25</v>
      </c>
      <c r="D252" s="6">
        <v>59428</v>
      </c>
      <c r="E252" s="6">
        <v>59428</v>
      </c>
      <c r="F252" s="6"/>
      <c r="G252" s="6"/>
      <c r="H252" s="6"/>
    </row>
    <row r="253" spans="1:8" ht="12.75">
      <c r="A253" s="27"/>
      <c r="B253" s="18" t="s">
        <v>57</v>
      </c>
      <c r="C253" s="8" t="s">
        <v>58</v>
      </c>
      <c r="D253" s="6">
        <v>4300</v>
      </c>
      <c r="E253" s="6"/>
      <c r="F253" s="6"/>
      <c r="G253" s="6"/>
      <c r="H253" s="6">
        <v>4300</v>
      </c>
    </row>
    <row r="254" spans="1:8" ht="12.75">
      <c r="A254" s="27"/>
      <c r="B254" s="18" t="s">
        <v>292</v>
      </c>
      <c r="C254" s="8" t="s">
        <v>349</v>
      </c>
      <c r="D254" s="6">
        <v>32456</v>
      </c>
      <c r="E254" s="6"/>
      <c r="F254" s="6"/>
      <c r="G254" s="6"/>
      <c r="H254" s="6">
        <v>32456</v>
      </c>
    </row>
    <row r="255" spans="1:8" ht="12.75">
      <c r="A255" s="27"/>
      <c r="B255" s="18" t="s">
        <v>334</v>
      </c>
      <c r="C255" s="8" t="s">
        <v>263</v>
      </c>
      <c r="D255" s="6">
        <v>5615</v>
      </c>
      <c r="E255" s="6"/>
      <c r="F255" s="6"/>
      <c r="G255" s="6"/>
      <c r="H255" s="6">
        <v>5615</v>
      </c>
    </row>
    <row r="256" spans="1:8" ht="12.75">
      <c r="A256" s="27"/>
      <c r="B256" s="18" t="s">
        <v>339</v>
      </c>
      <c r="C256" s="8" t="s">
        <v>23</v>
      </c>
      <c r="D256" s="6">
        <v>4295</v>
      </c>
      <c r="E256" s="6"/>
      <c r="F256" s="6"/>
      <c r="G256" s="6"/>
      <c r="H256" s="6">
        <v>4295</v>
      </c>
    </row>
    <row r="257" spans="1:8" ht="12.75">
      <c r="A257" s="27"/>
      <c r="B257" s="18" t="s">
        <v>335</v>
      </c>
      <c r="C257" s="8" t="s">
        <v>354</v>
      </c>
      <c r="D257" s="6">
        <v>160332</v>
      </c>
      <c r="E257" s="6"/>
      <c r="F257" s="6"/>
      <c r="G257" s="6"/>
      <c r="H257" s="6">
        <v>160332</v>
      </c>
    </row>
    <row r="258" spans="1:8" ht="12.75">
      <c r="A258" s="27"/>
      <c r="B258" s="18"/>
      <c r="C258" s="8" t="s">
        <v>24</v>
      </c>
      <c r="D258" s="8">
        <f>SUM(D259:D260)</f>
        <v>89571</v>
      </c>
      <c r="E258" s="8">
        <f>SUM(E259:E260)</f>
        <v>89571</v>
      </c>
      <c r="F258" s="8"/>
      <c r="G258" s="8"/>
      <c r="H258" s="8"/>
    </row>
    <row r="259" spans="1:8" ht="12.75">
      <c r="A259" s="27"/>
      <c r="B259" s="18" t="s">
        <v>16</v>
      </c>
      <c r="C259" s="8" t="s">
        <v>14</v>
      </c>
      <c r="D259" s="6">
        <v>38594</v>
      </c>
      <c r="E259" s="6">
        <v>38594</v>
      </c>
      <c r="F259" s="6" t="s">
        <v>245</v>
      </c>
      <c r="G259" s="6" t="s">
        <v>245</v>
      </c>
      <c r="H259" s="6" t="s">
        <v>245</v>
      </c>
    </row>
    <row r="260" spans="1:8" ht="12.75">
      <c r="A260" s="27"/>
      <c r="B260" s="18" t="s">
        <v>17</v>
      </c>
      <c r="C260" s="8" t="s">
        <v>15</v>
      </c>
      <c r="D260" s="6">
        <v>50977</v>
      </c>
      <c r="E260" s="6">
        <v>50977</v>
      </c>
      <c r="F260" s="6"/>
      <c r="G260" s="6"/>
      <c r="H260" s="6"/>
    </row>
    <row r="261" spans="1:8" ht="12.75">
      <c r="A261" s="27" t="s">
        <v>391</v>
      </c>
      <c r="B261" s="18"/>
      <c r="C261" s="7" t="s">
        <v>392</v>
      </c>
      <c r="D261" s="5">
        <f>SUM(D262:D273)</f>
        <v>318270</v>
      </c>
      <c r="E261" s="5">
        <f>SUM(E262:E273)</f>
        <v>218368</v>
      </c>
      <c r="F261" s="5">
        <f>SUM(F262:F273)</f>
        <v>0</v>
      </c>
      <c r="G261" s="5">
        <f>SUM(G262:G273)</f>
        <v>0</v>
      </c>
      <c r="H261" s="5">
        <f>SUM(H262:H273)</f>
        <v>99902</v>
      </c>
    </row>
    <row r="262" spans="1:8" ht="12.75">
      <c r="A262" s="27"/>
      <c r="B262" s="18" t="s">
        <v>331</v>
      </c>
      <c r="C262" s="8" t="s">
        <v>43</v>
      </c>
      <c r="D262" s="6">
        <v>42510</v>
      </c>
      <c r="E262" s="6">
        <v>22440</v>
      </c>
      <c r="F262" s="6"/>
      <c r="G262" s="6"/>
      <c r="H262" s="6">
        <v>20070</v>
      </c>
    </row>
    <row r="263" spans="1:8" ht="12.75">
      <c r="A263" s="27"/>
      <c r="B263" s="18" t="s">
        <v>331</v>
      </c>
      <c r="C263" s="8" t="s">
        <v>593</v>
      </c>
      <c r="D263" s="6">
        <v>2011</v>
      </c>
      <c r="E263" s="6">
        <v>2011</v>
      </c>
      <c r="F263" s="6"/>
      <c r="G263" s="6"/>
      <c r="H263" s="6">
        <v>0</v>
      </c>
    </row>
    <row r="264" spans="1:8" ht="12.75">
      <c r="A264" s="27"/>
      <c r="B264" s="18" t="s">
        <v>332</v>
      </c>
      <c r="C264" s="8" t="s">
        <v>254</v>
      </c>
      <c r="D264" s="6">
        <v>1622</v>
      </c>
      <c r="E264" s="6">
        <v>0</v>
      </c>
      <c r="F264" s="6"/>
      <c r="G264" s="6"/>
      <c r="H264" s="6">
        <v>1622</v>
      </c>
    </row>
    <row r="265" spans="1:8" ht="12.75">
      <c r="A265" s="27"/>
      <c r="B265" s="18" t="s">
        <v>296</v>
      </c>
      <c r="C265" s="8" t="s">
        <v>249</v>
      </c>
      <c r="D265" s="6">
        <v>7769</v>
      </c>
      <c r="E265" s="6">
        <v>3867</v>
      </c>
      <c r="F265" s="6"/>
      <c r="G265" s="6"/>
      <c r="H265" s="6">
        <v>3902</v>
      </c>
    </row>
    <row r="266" spans="1:8" ht="12.75">
      <c r="A266" s="27"/>
      <c r="B266" s="18" t="s">
        <v>297</v>
      </c>
      <c r="C266" s="8" t="s">
        <v>75</v>
      </c>
      <c r="D266" s="6">
        <v>1080</v>
      </c>
      <c r="E266" s="6">
        <v>549</v>
      </c>
      <c r="F266" s="6"/>
      <c r="G266" s="6"/>
      <c r="H266" s="6">
        <v>531</v>
      </c>
    </row>
    <row r="267" spans="1:8" ht="13.5" customHeight="1">
      <c r="A267" s="27"/>
      <c r="B267" s="18" t="s">
        <v>291</v>
      </c>
      <c r="C267" s="8" t="s">
        <v>302</v>
      </c>
      <c r="D267" s="6">
        <v>74061</v>
      </c>
      <c r="E267" s="6">
        <v>34661</v>
      </c>
      <c r="F267" s="6"/>
      <c r="G267" s="6"/>
      <c r="H267" s="6">
        <v>39400</v>
      </c>
    </row>
    <row r="268" spans="1:8" ht="13.5" customHeight="1">
      <c r="A268" s="27"/>
      <c r="B268" s="18" t="s">
        <v>313</v>
      </c>
      <c r="C268" s="8" t="s">
        <v>70</v>
      </c>
      <c r="D268" s="6">
        <v>1650</v>
      </c>
      <c r="E268" s="6">
        <v>1650</v>
      </c>
      <c r="F268" s="6"/>
      <c r="G268" s="6"/>
      <c r="H268" s="6">
        <v>0</v>
      </c>
    </row>
    <row r="269" spans="1:8" ht="12.75">
      <c r="A269" s="27"/>
      <c r="B269" s="18" t="s">
        <v>295</v>
      </c>
      <c r="C269" s="8" t="s">
        <v>338</v>
      </c>
      <c r="D269" s="6">
        <v>8700</v>
      </c>
      <c r="E269" s="6">
        <v>0</v>
      </c>
      <c r="F269" s="6"/>
      <c r="G269" s="6"/>
      <c r="H269" s="6">
        <v>8700</v>
      </c>
    </row>
    <row r="270" spans="1:8" ht="12.75">
      <c r="A270" s="27"/>
      <c r="B270" s="18" t="s">
        <v>57</v>
      </c>
      <c r="C270" s="8" t="s">
        <v>58</v>
      </c>
      <c r="D270" s="6">
        <v>60</v>
      </c>
      <c r="E270" s="6">
        <v>0</v>
      </c>
      <c r="F270" s="6"/>
      <c r="G270" s="6"/>
      <c r="H270" s="6">
        <v>60</v>
      </c>
    </row>
    <row r="271" spans="1:8" ht="12.75">
      <c r="A271" s="27"/>
      <c r="B271" s="18" t="s">
        <v>292</v>
      </c>
      <c r="C271" s="8" t="s">
        <v>349</v>
      </c>
      <c r="D271" s="6">
        <v>169959</v>
      </c>
      <c r="E271" s="6">
        <v>148532</v>
      </c>
      <c r="F271" s="6"/>
      <c r="G271" s="6"/>
      <c r="H271" s="6">
        <v>21427</v>
      </c>
    </row>
    <row r="272" spans="1:8" ht="12.75">
      <c r="A272" s="27"/>
      <c r="B272" s="18" t="s">
        <v>339</v>
      </c>
      <c r="C272" s="8" t="s">
        <v>23</v>
      </c>
      <c r="D272" s="6">
        <v>7468</v>
      </c>
      <c r="E272" s="6">
        <v>3968</v>
      </c>
      <c r="F272" s="6"/>
      <c r="G272" s="6"/>
      <c r="H272" s="6">
        <v>3500</v>
      </c>
    </row>
    <row r="273" spans="1:8" ht="12" customHeight="1">
      <c r="A273" s="27"/>
      <c r="B273" s="18" t="s">
        <v>335</v>
      </c>
      <c r="C273" s="8" t="s">
        <v>354</v>
      </c>
      <c r="D273" s="6">
        <v>1380</v>
      </c>
      <c r="E273" s="6">
        <v>690</v>
      </c>
      <c r="F273" s="6"/>
      <c r="G273" s="6"/>
      <c r="H273" s="6">
        <v>690</v>
      </c>
    </row>
    <row r="274" spans="1:8" ht="12.75">
      <c r="A274" s="27" t="s">
        <v>183</v>
      </c>
      <c r="B274" s="18"/>
      <c r="C274" s="5" t="s">
        <v>184</v>
      </c>
      <c r="D274" s="5">
        <f>D275</f>
        <v>7697</v>
      </c>
      <c r="E274" s="5">
        <f>E275</f>
        <v>7697</v>
      </c>
      <c r="F274" s="5">
        <f>F275</f>
        <v>0</v>
      </c>
      <c r="G274" s="5">
        <f>G275</f>
        <v>0</v>
      </c>
      <c r="H274" s="5">
        <f>H275</f>
        <v>0</v>
      </c>
    </row>
    <row r="275" spans="1:8" ht="12.75">
      <c r="A275" s="27"/>
      <c r="B275" s="18" t="s">
        <v>403</v>
      </c>
      <c r="C275" s="6" t="s">
        <v>185</v>
      </c>
      <c r="D275" s="6">
        <v>7697</v>
      </c>
      <c r="E275" s="6">
        <v>7697</v>
      </c>
      <c r="F275" s="6"/>
      <c r="G275" s="6"/>
      <c r="H275" s="6"/>
    </row>
    <row r="276" spans="1:8" ht="12.75">
      <c r="A276" s="27" t="s">
        <v>506</v>
      </c>
      <c r="B276" s="18"/>
      <c r="C276" s="5" t="s">
        <v>507</v>
      </c>
      <c r="D276" s="5">
        <f>D277</f>
        <v>1150</v>
      </c>
      <c r="E276" s="5">
        <f>E277</f>
        <v>1150</v>
      </c>
      <c r="F276" s="5">
        <f>F277</f>
        <v>0</v>
      </c>
      <c r="G276" s="5">
        <f>G277</f>
        <v>0</v>
      </c>
      <c r="H276" s="5">
        <f>H277</f>
        <v>0</v>
      </c>
    </row>
    <row r="277" spans="1:8" ht="12.75">
      <c r="A277" s="27"/>
      <c r="B277" s="18" t="s">
        <v>292</v>
      </c>
      <c r="C277" s="6" t="s">
        <v>237</v>
      </c>
      <c r="D277" s="6">
        <v>1150</v>
      </c>
      <c r="E277" s="6">
        <v>1150</v>
      </c>
      <c r="F277" s="6"/>
      <c r="G277" s="6"/>
      <c r="H277" s="6"/>
    </row>
    <row r="278" spans="1:8" ht="12.75">
      <c r="A278" s="27" t="s">
        <v>197</v>
      </c>
      <c r="B278" s="18"/>
      <c r="C278" s="5" t="s">
        <v>198</v>
      </c>
      <c r="D278" s="5">
        <f>SUM(D279:D281)</f>
        <v>30479</v>
      </c>
      <c r="E278" s="5">
        <f>SUM(E279:E281)</f>
        <v>9000</v>
      </c>
      <c r="F278" s="5">
        <f>SUM(F279:F281)</f>
        <v>0</v>
      </c>
      <c r="G278" s="5">
        <f>SUM(G279:G281)</f>
        <v>0</v>
      </c>
      <c r="H278" s="5">
        <f>SUM(H279:H281)</f>
        <v>21479</v>
      </c>
    </row>
    <row r="279" spans="1:8" ht="12.75">
      <c r="A279" s="27"/>
      <c r="B279" s="18" t="s">
        <v>641</v>
      </c>
      <c r="C279" s="8" t="s">
        <v>642</v>
      </c>
      <c r="D279" s="8">
        <v>8446</v>
      </c>
      <c r="E279" s="8"/>
      <c r="F279" s="8"/>
      <c r="G279" s="8"/>
      <c r="H279" s="8">
        <v>8446</v>
      </c>
    </row>
    <row r="280" spans="1:8" ht="12.75">
      <c r="A280" s="27"/>
      <c r="B280" s="18" t="s">
        <v>292</v>
      </c>
      <c r="C280" s="8" t="s">
        <v>349</v>
      </c>
      <c r="D280" s="8">
        <v>17243</v>
      </c>
      <c r="E280" s="8">
        <v>9000</v>
      </c>
      <c r="F280" s="8"/>
      <c r="G280" s="8"/>
      <c r="H280" s="8">
        <v>8243</v>
      </c>
    </row>
    <row r="281" spans="1:8" ht="12.75">
      <c r="A281" s="27"/>
      <c r="B281" s="18" t="s">
        <v>334</v>
      </c>
      <c r="C281" s="8" t="s">
        <v>263</v>
      </c>
      <c r="D281" s="8">
        <v>4790</v>
      </c>
      <c r="E281" s="8"/>
      <c r="F281" s="8"/>
      <c r="G281" s="8"/>
      <c r="H281" s="8">
        <v>4790</v>
      </c>
    </row>
    <row r="282" spans="1:8" ht="12.75">
      <c r="A282" s="27" t="s">
        <v>521</v>
      </c>
      <c r="B282" s="18"/>
      <c r="C282" s="7" t="s">
        <v>251</v>
      </c>
      <c r="D282" s="5">
        <f>SUM(D283:D289)</f>
        <v>108682</v>
      </c>
      <c r="E282" s="5">
        <f>SUM(E283:E289)</f>
        <v>9698</v>
      </c>
      <c r="F282" s="5">
        <f>SUM(F284:F289)</f>
        <v>0</v>
      </c>
      <c r="G282" s="5">
        <f>SUM(G284:G289)</f>
        <v>0</v>
      </c>
      <c r="H282" s="5">
        <f>SUM(H283:H289)</f>
        <v>98984</v>
      </c>
    </row>
    <row r="283" spans="1:8" ht="12.75">
      <c r="A283" s="27"/>
      <c r="B283" s="18" t="s">
        <v>329</v>
      </c>
      <c r="C283" s="8" t="s">
        <v>224</v>
      </c>
      <c r="D283" s="6">
        <v>9200</v>
      </c>
      <c r="E283" s="6">
        <v>9200</v>
      </c>
      <c r="F283" s="6"/>
      <c r="G283" s="6"/>
      <c r="H283" s="6">
        <v>0</v>
      </c>
    </row>
    <row r="284" spans="1:8" ht="12.75">
      <c r="A284" s="27"/>
      <c r="B284" s="18" t="s">
        <v>331</v>
      </c>
      <c r="C284" s="8" t="s">
        <v>43</v>
      </c>
      <c r="D284" s="6">
        <v>18426</v>
      </c>
      <c r="E284" s="6">
        <v>414</v>
      </c>
      <c r="F284" s="6"/>
      <c r="G284" s="6"/>
      <c r="H284" s="6">
        <v>18012</v>
      </c>
    </row>
    <row r="285" spans="1:8" ht="12.75">
      <c r="A285" s="27"/>
      <c r="B285" s="18" t="s">
        <v>332</v>
      </c>
      <c r="C285" s="8" t="s">
        <v>254</v>
      </c>
      <c r="D285" s="6">
        <v>1531</v>
      </c>
      <c r="E285" s="6">
        <v>0</v>
      </c>
      <c r="F285" s="6"/>
      <c r="G285" s="6"/>
      <c r="H285" s="6">
        <v>1531</v>
      </c>
    </row>
    <row r="286" spans="1:8" ht="12.75">
      <c r="A286" s="27"/>
      <c r="B286" s="18" t="s">
        <v>296</v>
      </c>
      <c r="C286" s="8" t="s">
        <v>249</v>
      </c>
      <c r="D286" s="6">
        <v>3569</v>
      </c>
      <c r="E286" s="6">
        <v>74</v>
      </c>
      <c r="F286" s="6"/>
      <c r="G286" s="6"/>
      <c r="H286" s="6">
        <v>3495</v>
      </c>
    </row>
    <row r="287" spans="1:8" ht="12.75">
      <c r="A287" s="27"/>
      <c r="B287" s="18" t="s">
        <v>297</v>
      </c>
      <c r="C287" s="8" t="s">
        <v>75</v>
      </c>
      <c r="D287" s="6">
        <v>490</v>
      </c>
      <c r="E287" s="6">
        <v>10</v>
      </c>
      <c r="F287" s="6"/>
      <c r="G287" s="6"/>
      <c r="H287" s="6">
        <v>480</v>
      </c>
    </row>
    <row r="288" spans="1:8" ht="12.75">
      <c r="A288" s="27"/>
      <c r="B288" s="30" t="s">
        <v>335</v>
      </c>
      <c r="C288" s="31" t="s">
        <v>354</v>
      </c>
      <c r="D288" s="32">
        <v>1171</v>
      </c>
      <c r="E288" s="32"/>
      <c r="F288" s="32"/>
      <c r="G288" s="32"/>
      <c r="H288" s="32">
        <v>1171</v>
      </c>
    </row>
    <row r="289" spans="1:8" ht="13.5" thickBot="1">
      <c r="A289" s="27"/>
      <c r="B289" s="30" t="s">
        <v>335</v>
      </c>
      <c r="C289" s="31" t="s">
        <v>346</v>
      </c>
      <c r="D289" s="32">
        <v>74295</v>
      </c>
      <c r="E289" s="32"/>
      <c r="F289" s="32"/>
      <c r="G289" s="32"/>
      <c r="H289" s="32">
        <v>74295</v>
      </c>
    </row>
    <row r="290" spans="1:8" ht="15" thickBot="1" thickTop="1">
      <c r="A290" s="47" t="s">
        <v>400</v>
      </c>
      <c r="B290" s="48"/>
      <c r="C290" s="49" t="s">
        <v>265</v>
      </c>
      <c r="D290" s="49">
        <f>SUM(D291)</f>
        <v>248000</v>
      </c>
      <c r="E290" s="49">
        <f>SUM(E291)</f>
        <v>248000</v>
      </c>
      <c r="F290" s="49">
        <f>SUM(F291)</f>
        <v>0</v>
      </c>
      <c r="G290" s="49">
        <f>SUM(G291)</f>
        <v>0</v>
      </c>
      <c r="H290" s="49">
        <f>SUM(H291)</f>
        <v>0</v>
      </c>
    </row>
    <row r="291" spans="1:8" ht="13.5" thickTop="1">
      <c r="A291" s="27" t="s">
        <v>402</v>
      </c>
      <c r="B291" s="18"/>
      <c r="C291" s="7" t="s">
        <v>266</v>
      </c>
      <c r="D291" s="5">
        <f>SUM(D292:D300)</f>
        <v>248000</v>
      </c>
      <c r="E291" s="5">
        <f>SUM(E292:E300)</f>
        <v>248000</v>
      </c>
      <c r="F291" s="5">
        <f>SUM(F292:F299)</f>
        <v>0</v>
      </c>
      <c r="G291" s="5">
        <f>SUM(G292:G299)</f>
        <v>0</v>
      </c>
      <c r="H291" s="5">
        <f>SUM(H292:H299)</f>
        <v>0</v>
      </c>
    </row>
    <row r="292" spans="1:8" ht="12.75">
      <c r="A292" s="27"/>
      <c r="B292" s="18" t="s">
        <v>401</v>
      </c>
      <c r="C292" s="8" t="s">
        <v>411</v>
      </c>
      <c r="D292" s="6">
        <v>41500</v>
      </c>
      <c r="E292" s="6">
        <v>41500</v>
      </c>
      <c r="F292" s="6"/>
      <c r="G292" s="6"/>
      <c r="H292" s="6"/>
    </row>
    <row r="293" spans="1:8" ht="12.75">
      <c r="A293" s="27"/>
      <c r="B293" s="18"/>
      <c r="C293" s="8" t="s">
        <v>98</v>
      </c>
      <c r="D293" s="6"/>
      <c r="E293" s="6"/>
      <c r="F293" s="6"/>
      <c r="G293" s="6"/>
      <c r="H293" s="6"/>
    </row>
    <row r="294" spans="1:8" ht="12.75">
      <c r="A294" s="27"/>
      <c r="B294" s="18" t="s">
        <v>293</v>
      </c>
      <c r="C294" s="31" t="s">
        <v>255</v>
      </c>
      <c r="D294" s="6">
        <v>18560</v>
      </c>
      <c r="E294" s="6">
        <v>18560</v>
      </c>
      <c r="F294" s="6">
        <v>0</v>
      </c>
      <c r="G294" s="6">
        <v>0</v>
      </c>
      <c r="H294" s="6">
        <v>0</v>
      </c>
    </row>
    <row r="295" spans="1:8" ht="12.75">
      <c r="A295" s="27"/>
      <c r="B295" s="18" t="s">
        <v>291</v>
      </c>
      <c r="C295" s="8" t="s">
        <v>302</v>
      </c>
      <c r="D295" s="6">
        <v>12600</v>
      </c>
      <c r="E295" s="6">
        <v>12600</v>
      </c>
      <c r="F295" s="6"/>
      <c r="G295" s="6"/>
      <c r="H295" s="6"/>
    </row>
    <row r="296" spans="1:8" ht="12.75">
      <c r="A296" s="27"/>
      <c r="B296" s="18" t="s">
        <v>643</v>
      </c>
      <c r="C296" s="31" t="s">
        <v>562</v>
      </c>
      <c r="D296" s="6">
        <v>24000</v>
      </c>
      <c r="E296" s="6">
        <v>24000</v>
      </c>
      <c r="F296" s="6">
        <v>0</v>
      </c>
      <c r="G296" s="6">
        <v>0</v>
      </c>
      <c r="H296" s="6">
        <v>0</v>
      </c>
    </row>
    <row r="297" spans="1:8" ht="12.75">
      <c r="A297" s="27"/>
      <c r="B297" s="18" t="s">
        <v>313</v>
      </c>
      <c r="C297" s="8" t="s">
        <v>70</v>
      </c>
      <c r="D297" s="6">
        <v>7500</v>
      </c>
      <c r="E297" s="6">
        <v>7500</v>
      </c>
      <c r="F297" s="6"/>
      <c r="G297" s="6"/>
      <c r="H297" s="6"/>
    </row>
    <row r="298" spans="1:8" ht="12.75">
      <c r="A298" s="27"/>
      <c r="B298" s="18" t="s">
        <v>292</v>
      </c>
      <c r="C298" s="8" t="s">
        <v>349</v>
      </c>
      <c r="D298" s="6">
        <v>142640</v>
      </c>
      <c r="E298" s="6">
        <v>142640</v>
      </c>
      <c r="F298" s="6"/>
      <c r="G298" s="6"/>
      <c r="H298" s="6"/>
    </row>
    <row r="299" spans="1:8" ht="12.75">
      <c r="A299" s="27"/>
      <c r="B299" s="18" t="s">
        <v>644</v>
      </c>
      <c r="C299" s="9" t="s">
        <v>263</v>
      </c>
      <c r="D299" s="6">
        <v>1000</v>
      </c>
      <c r="E299" s="6">
        <v>1000</v>
      </c>
      <c r="F299" s="6"/>
      <c r="G299" s="6"/>
      <c r="H299" s="6"/>
    </row>
    <row r="300" spans="1:8" ht="13.5" thickBot="1">
      <c r="A300" s="24"/>
      <c r="B300" s="15" t="s">
        <v>339</v>
      </c>
      <c r="C300" s="50" t="s">
        <v>23</v>
      </c>
      <c r="D300" s="11">
        <v>200</v>
      </c>
      <c r="E300" s="11">
        <v>200</v>
      </c>
      <c r="F300" s="11"/>
      <c r="G300" s="11"/>
      <c r="H300" s="11"/>
    </row>
    <row r="301" spans="1:8" ht="15" thickBot="1" thickTop="1">
      <c r="A301" s="47" t="s">
        <v>327</v>
      </c>
      <c r="B301" s="48"/>
      <c r="C301" s="49" t="s">
        <v>82</v>
      </c>
      <c r="D301" s="49">
        <f>SUM(D302+D317+D320+D327+D329+D331+D344+D347)</f>
        <v>4358018</v>
      </c>
      <c r="E301" s="49">
        <f>SUM(E302+E317+E320+E327+E329+E331+E344+E347)</f>
        <v>1981800</v>
      </c>
      <c r="F301" s="49">
        <f>SUM(F302+F317+F320+F327+F329+F331+F344+F347)</f>
        <v>0</v>
      </c>
      <c r="G301" s="49">
        <f>SUM(G302+G317+G320+G327+G329+G331+G344+G347)</f>
        <v>2376218</v>
      </c>
      <c r="H301" s="49">
        <f>SUM(H302+H317+H320+H327+H329+H331+H344+H347)</f>
        <v>0</v>
      </c>
    </row>
    <row r="302" spans="1:8" ht="13.5" thickTop="1">
      <c r="A302" s="24" t="s">
        <v>83</v>
      </c>
      <c r="B302" s="19"/>
      <c r="C302" s="12" t="s">
        <v>394</v>
      </c>
      <c r="D302" s="33">
        <f>SUM(D303:D316)</f>
        <v>488000</v>
      </c>
      <c r="E302" s="33">
        <f>SUM(E304:E316)</f>
        <v>0</v>
      </c>
      <c r="F302" s="33">
        <f>SUM(F304:F316)</f>
        <v>0</v>
      </c>
      <c r="G302" s="33">
        <f>SUM(G303:G316)</f>
        <v>488000</v>
      </c>
      <c r="H302" s="33">
        <f>SUM(H304:H316)</f>
        <v>0</v>
      </c>
    </row>
    <row r="303" spans="1:8" ht="12.75">
      <c r="A303" s="24"/>
      <c r="B303" s="19" t="s">
        <v>329</v>
      </c>
      <c r="C303" s="9" t="s">
        <v>654</v>
      </c>
      <c r="D303" s="9">
        <v>372</v>
      </c>
      <c r="E303" s="9"/>
      <c r="F303" s="9"/>
      <c r="G303" s="9">
        <v>372</v>
      </c>
      <c r="H303" s="9"/>
    </row>
    <row r="304" spans="1:8" ht="12.75">
      <c r="A304" s="27"/>
      <c r="B304" s="18" t="s">
        <v>331</v>
      </c>
      <c r="C304" s="8" t="s">
        <v>348</v>
      </c>
      <c r="D304" s="6">
        <v>263286</v>
      </c>
      <c r="E304" s="6"/>
      <c r="F304" s="6"/>
      <c r="G304" s="6">
        <v>263286</v>
      </c>
      <c r="H304" s="6"/>
    </row>
    <row r="305" spans="1:8" ht="12.75">
      <c r="A305" s="27"/>
      <c r="B305" s="18" t="s">
        <v>332</v>
      </c>
      <c r="C305" s="8" t="s">
        <v>254</v>
      </c>
      <c r="D305" s="6">
        <v>19206</v>
      </c>
      <c r="E305" s="6"/>
      <c r="F305" s="6"/>
      <c r="G305" s="6">
        <v>19206</v>
      </c>
      <c r="H305" s="6"/>
    </row>
    <row r="306" spans="1:8" ht="12.75">
      <c r="A306" s="27"/>
      <c r="B306" s="18" t="s">
        <v>296</v>
      </c>
      <c r="C306" s="8" t="s">
        <v>249</v>
      </c>
      <c r="D306" s="6">
        <v>49700</v>
      </c>
      <c r="E306" s="6"/>
      <c r="F306" s="6"/>
      <c r="G306" s="6">
        <v>49700</v>
      </c>
      <c r="H306" s="6"/>
    </row>
    <row r="307" spans="1:8" ht="12.75">
      <c r="A307" s="27"/>
      <c r="B307" s="18" t="s">
        <v>297</v>
      </c>
      <c r="C307" s="8" t="s">
        <v>75</v>
      </c>
      <c r="D307" s="6">
        <v>6867</v>
      </c>
      <c r="E307" s="6"/>
      <c r="F307" s="6"/>
      <c r="G307" s="6">
        <v>6867</v>
      </c>
      <c r="H307" s="6"/>
    </row>
    <row r="308" spans="1:8" ht="12.75">
      <c r="A308" s="27"/>
      <c r="B308" s="18" t="s">
        <v>291</v>
      </c>
      <c r="C308" s="8" t="s">
        <v>302</v>
      </c>
      <c r="D308" s="6">
        <v>58610</v>
      </c>
      <c r="E308" s="6"/>
      <c r="F308" s="6"/>
      <c r="G308" s="6">
        <v>58610</v>
      </c>
      <c r="H308" s="6"/>
    </row>
    <row r="309" spans="1:8" ht="12.75">
      <c r="A309" s="27"/>
      <c r="B309" s="18" t="s">
        <v>559</v>
      </c>
      <c r="C309" s="8" t="s">
        <v>562</v>
      </c>
      <c r="D309" s="6">
        <v>42042</v>
      </c>
      <c r="E309" s="6"/>
      <c r="F309" s="6"/>
      <c r="G309" s="6">
        <v>42042</v>
      </c>
      <c r="H309" s="6"/>
    </row>
    <row r="310" spans="1:8" ht="12.75">
      <c r="A310" s="27"/>
      <c r="B310" s="18" t="s">
        <v>453</v>
      </c>
      <c r="C310" s="8" t="s">
        <v>454</v>
      </c>
      <c r="D310" s="6">
        <v>1000</v>
      </c>
      <c r="E310" s="6"/>
      <c r="F310" s="6"/>
      <c r="G310" s="6">
        <v>1000</v>
      </c>
      <c r="H310" s="6"/>
    </row>
    <row r="311" spans="1:8" ht="12.75">
      <c r="A311" s="27"/>
      <c r="B311" s="18" t="s">
        <v>313</v>
      </c>
      <c r="C311" s="8" t="s">
        <v>272</v>
      </c>
      <c r="D311" s="6">
        <v>7944</v>
      </c>
      <c r="E311" s="6"/>
      <c r="F311" s="6"/>
      <c r="G311" s="6">
        <v>7944</v>
      </c>
      <c r="H311" s="6"/>
    </row>
    <row r="312" spans="1:8" ht="12.75">
      <c r="A312" s="27"/>
      <c r="B312" s="18" t="s">
        <v>295</v>
      </c>
      <c r="C312" s="8" t="s">
        <v>338</v>
      </c>
      <c r="D312" s="6">
        <v>1503</v>
      </c>
      <c r="E312" s="6"/>
      <c r="F312" s="6"/>
      <c r="G312" s="6">
        <v>1503</v>
      </c>
      <c r="H312" s="6"/>
    </row>
    <row r="313" spans="1:8" ht="12.75">
      <c r="A313" s="27"/>
      <c r="B313" s="18" t="s">
        <v>292</v>
      </c>
      <c r="C313" s="8" t="s">
        <v>349</v>
      </c>
      <c r="D313" s="6">
        <v>20930</v>
      </c>
      <c r="E313" s="6"/>
      <c r="F313" s="6"/>
      <c r="G313" s="6">
        <v>20930</v>
      </c>
      <c r="H313" s="6"/>
    </row>
    <row r="314" spans="1:8" ht="12.75">
      <c r="A314" s="27"/>
      <c r="B314" s="18" t="s">
        <v>334</v>
      </c>
      <c r="C314" s="8" t="s">
        <v>353</v>
      </c>
      <c r="D314" s="6">
        <v>1500</v>
      </c>
      <c r="E314" s="6"/>
      <c r="F314" s="6"/>
      <c r="G314" s="6">
        <v>1500</v>
      </c>
      <c r="H314" s="6"/>
    </row>
    <row r="315" spans="1:8" ht="12.75">
      <c r="A315" s="27"/>
      <c r="B315" s="18" t="s">
        <v>339</v>
      </c>
      <c r="C315" s="8" t="s">
        <v>377</v>
      </c>
      <c r="D315" s="6">
        <v>4000</v>
      </c>
      <c r="E315" s="6"/>
      <c r="F315" s="6"/>
      <c r="G315" s="6">
        <v>4000</v>
      </c>
      <c r="H315" s="6"/>
    </row>
    <row r="316" spans="1:8" ht="12.75">
      <c r="A316" s="27"/>
      <c r="B316" s="18" t="s">
        <v>335</v>
      </c>
      <c r="C316" s="8" t="s">
        <v>354</v>
      </c>
      <c r="D316" s="6">
        <v>11040</v>
      </c>
      <c r="E316" s="6"/>
      <c r="F316" s="6"/>
      <c r="G316" s="6">
        <v>11040</v>
      </c>
      <c r="H316" s="6"/>
    </row>
    <row r="317" spans="1:8" ht="12.75">
      <c r="A317" s="27" t="s">
        <v>84</v>
      </c>
      <c r="B317" s="18"/>
      <c r="C317" s="5" t="s">
        <v>199</v>
      </c>
      <c r="D317" s="5">
        <f>D319</f>
        <v>34000</v>
      </c>
      <c r="E317" s="5">
        <f>E319</f>
        <v>0</v>
      </c>
      <c r="F317" s="5">
        <f>F319</f>
        <v>0</v>
      </c>
      <c r="G317" s="5">
        <f>G319</f>
        <v>34000</v>
      </c>
      <c r="H317" s="5">
        <f>H319</f>
        <v>0</v>
      </c>
    </row>
    <row r="318" spans="1:8" ht="12.75">
      <c r="A318" s="27"/>
      <c r="B318" s="18"/>
      <c r="C318" s="5" t="s">
        <v>170</v>
      </c>
      <c r="D318" s="6"/>
      <c r="E318" s="6"/>
      <c r="F318" s="6"/>
      <c r="G318" s="6"/>
      <c r="H318" s="6"/>
    </row>
    <row r="319" spans="1:8" ht="12.75">
      <c r="A319" s="27"/>
      <c r="B319" s="18" t="s">
        <v>398</v>
      </c>
      <c r="C319" s="8" t="s">
        <v>160</v>
      </c>
      <c r="D319" s="6">
        <v>34000</v>
      </c>
      <c r="E319" s="6"/>
      <c r="F319" s="6"/>
      <c r="G319" s="6">
        <v>34000</v>
      </c>
      <c r="H319" s="6"/>
    </row>
    <row r="320" spans="1:8" ht="12.75">
      <c r="A320" s="27" t="s">
        <v>85</v>
      </c>
      <c r="B320" s="18"/>
      <c r="C320" s="7" t="s">
        <v>395</v>
      </c>
      <c r="D320" s="5">
        <f>SUM(D322+D326)</f>
        <v>889041</v>
      </c>
      <c r="E320" s="5">
        <f>SUM(E322+E326)</f>
        <v>0</v>
      </c>
      <c r="F320" s="5">
        <f>SUM(F322+F326)</f>
        <v>0</v>
      </c>
      <c r="G320" s="5">
        <f>SUM(G322+G326)</f>
        <v>889041</v>
      </c>
      <c r="H320" s="5">
        <f>SUM(H322+H326)</f>
        <v>0</v>
      </c>
    </row>
    <row r="321" spans="1:8" ht="12.75">
      <c r="A321" s="27"/>
      <c r="B321" s="18"/>
      <c r="C321" s="5" t="s">
        <v>200</v>
      </c>
      <c r="D321" s="6"/>
      <c r="E321" s="6"/>
      <c r="F321" s="6"/>
      <c r="G321" s="6"/>
      <c r="H321" s="6"/>
    </row>
    <row r="322" spans="1:8" ht="12.75">
      <c r="A322" s="27"/>
      <c r="B322" s="18" t="s">
        <v>396</v>
      </c>
      <c r="C322" s="8" t="s">
        <v>161</v>
      </c>
      <c r="D322" s="6">
        <f>SUM(D323:D325)</f>
        <v>793041</v>
      </c>
      <c r="E322" s="6"/>
      <c r="F322" s="6"/>
      <c r="G322" s="6">
        <f>SUM(G323:G325)</f>
        <v>793041</v>
      </c>
      <c r="H322" s="6">
        <f>SUM(H323:H325)</f>
        <v>0</v>
      </c>
    </row>
    <row r="323" spans="1:8" ht="12.75">
      <c r="A323" s="27"/>
      <c r="B323" s="18"/>
      <c r="C323" s="8" t="s">
        <v>397</v>
      </c>
      <c r="D323" s="6">
        <v>554000</v>
      </c>
      <c r="E323" s="6"/>
      <c r="F323" s="6"/>
      <c r="G323" s="6">
        <v>554000</v>
      </c>
      <c r="H323" s="6"/>
    </row>
    <row r="324" spans="1:8" ht="12.75">
      <c r="A324" s="27"/>
      <c r="B324" s="18"/>
      <c r="C324" s="8" t="s">
        <v>592</v>
      </c>
      <c r="D324" s="6">
        <v>150000</v>
      </c>
      <c r="E324" s="6"/>
      <c r="F324" s="6"/>
      <c r="G324" s="6">
        <v>150000</v>
      </c>
      <c r="H324" s="6"/>
    </row>
    <row r="325" spans="1:8" ht="12.75">
      <c r="A325" s="27"/>
      <c r="B325" s="18"/>
      <c r="C325" s="8" t="s">
        <v>441</v>
      </c>
      <c r="D325" s="6">
        <v>89041</v>
      </c>
      <c r="E325" s="6"/>
      <c r="F325" s="6"/>
      <c r="G325" s="6">
        <v>89041</v>
      </c>
      <c r="H325" s="6"/>
    </row>
    <row r="326" spans="1:8" ht="12.75">
      <c r="A326" s="27"/>
      <c r="B326" s="18" t="s">
        <v>296</v>
      </c>
      <c r="C326" s="8" t="s">
        <v>162</v>
      </c>
      <c r="D326" s="6">
        <v>96000</v>
      </c>
      <c r="E326" s="6"/>
      <c r="F326" s="6"/>
      <c r="G326" s="6">
        <v>96000</v>
      </c>
      <c r="H326" s="6"/>
    </row>
    <row r="327" spans="1:8" ht="12.75">
      <c r="A327" s="27" t="s">
        <v>86</v>
      </c>
      <c r="B327" s="18"/>
      <c r="C327" s="5" t="s">
        <v>273</v>
      </c>
      <c r="D327" s="5">
        <f>D328</f>
        <v>1980000</v>
      </c>
      <c r="E327" s="5">
        <f>E328</f>
        <v>1980000</v>
      </c>
      <c r="F327" s="5">
        <f>F328</f>
        <v>0</v>
      </c>
      <c r="G327" s="5">
        <f>G328</f>
        <v>0</v>
      </c>
      <c r="H327" s="5">
        <f>H328</f>
        <v>0</v>
      </c>
    </row>
    <row r="328" spans="1:8" ht="12.75">
      <c r="A328" s="27"/>
      <c r="B328" s="18" t="s">
        <v>396</v>
      </c>
      <c r="C328" s="8" t="s">
        <v>163</v>
      </c>
      <c r="D328" s="6">
        <v>1980000</v>
      </c>
      <c r="E328" s="6">
        <v>1980000</v>
      </c>
      <c r="F328" s="6"/>
      <c r="G328" s="6"/>
      <c r="H328" s="6"/>
    </row>
    <row r="329" spans="1:8" ht="12.75">
      <c r="A329" s="27" t="s">
        <v>87</v>
      </c>
      <c r="B329" s="18"/>
      <c r="C329" s="5" t="s">
        <v>399</v>
      </c>
      <c r="D329" s="5">
        <f>D330</f>
        <v>81000</v>
      </c>
      <c r="E329" s="5">
        <f>E330</f>
        <v>0</v>
      </c>
      <c r="F329" s="5">
        <f>F330</f>
        <v>0</v>
      </c>
      <c r="G329" s="5">
        <f>G330</f>
        <v>81000</v>
      </c>
      <c r="H329" s="5">
        <f>H330</f>
        <v>0</v>
      </c>
    </row>
    <row r="330" spans="1:8" ht="12.75">
      <c r="A330" s="27"/>
      <c r="B330" s="18" t="s">
        <v>396</v>
      </c>
      <c r="C330" s="8" t="s">
        <v>164</v>
      </c>
      <c r="D330" s="6">
        <v>81000</v>
      </c>
      <c r="E330" s="6"/>
      <c r="F330" s="6"/>
      <c r="G330" s="6">
        <v>81000</v>
      </c>
      <c r="H330" s="6"/>
    </row>
    <row r="331" spans="1:8" ht="12.75">
      <c r="A331" s="27" t="s">
        <v>88</v>
      </c>
      <c r="B331" s="18"/>
      <c r="C331" s="7" t="s">
        <v>271</v>
      </c>
      <c r="D331" s="5">
        <f>SUM(D332:D343)</f>
        <v>626822</v>
      </c>
      <c r="E331" s="5">
        <f>SUM(E332:E343)</f>
        <v>0</v>
      </c>
      <c r="F331" s="5">
        <f>SUM(F332:F343)</f>
        <v>0</v>
      </c>
      <c r="G331" s="5">
        <f>SUM(G332:G343)</f>
        <v>626822</v>
      </c>
      <c r="H331" s="5">
        <f>SUM(H332:H343)</f>
        <v>0</v>
      </c>
    </row>
    <row r="332" spans="1:8" ht="12.75">
      <c r="A332" s="27"/>
      <c r="B332" s="18" t="s">
        <v>329</v>
      </c>
      <c r="C332" s="8" t="s">
        <v>645</v>
      </c>
      <c r="D332" s="8">
        <v>3351</v>
      </c>
      <c r="E332" s="8"/>
      <c r="F332" s="8"/>
      <c r="G332" s="8">
        <v>3351</v>
      </c>
      <c r="H332" s="8"/>
    </row>
    <row r="333" spans="1:8" ht="12.75">
      <c r="A333" s="27"/>
      <c r="B333" s="18" t="s">
        <v>331</v>
      </c>
      <c r="C333" s="8" t="s">
        <v>43</v>
      </c>
      <c r="D333" s="6">
        <v>402780</v>
      </c>
      <c r="E333" s="6"/>
      <c r="F333" s="6"/>
      <c r="G333" s="6">
        <v>402780</v>
      </c>
      <c r="H333" s="6"/>
    </row>
    <row r="334" spans="1:8" ht="12.75">
      <c r="A334" s="27"/>
      <c r="B334" s="18" t="s">
        <v>332</v>
      </c>
      <c r="C334" s="8" t="s">
        <v>254</v>
      </c>
      <c r="D334" s="6">
        <v>30998</v>
      </c>
      <c r="E334" s="6"/>
      <c r="F334" s="6"/>
      <c r="G334" s="6">
        <v>30998</v>
      </c>
      <c r="H334" s="6"/>
    </row>
    <row r="335" spans="1:8" ht="12.75">
      <c r="A335" s="27"/>
      <c r="B335" s="18" t="s">
        <v>296</v>
      </c>
      <c r="C335" s="8" t="s">
        <v>249</v>
      </c>
      <c r="D335" s="6">
        <v>76000</v>
      </c>
      <c r="E335" s="6"/>
      <c r="F335" s="6"/>
      <c r="G335" s="6">
        <v>76000</v>
      </c>
      <c r="H335" s="6"/>
    </row>
    <row r="336" spans="1:8" ht="12.75">
      <c r="A336" s="27"/>
      <c r="B336" s="18" t="s">
        <v>297</v>
      </c>
      <c r="C336" s="8" t="s">
        <v>75</v>
      </c>
      <c r="D336" s="6">
        <v>10500</v>
      </c>
      <c r="E336" s="6"/>
      <c r="F336" s="6"/>
      <c r="G336" s="6">
        <v>10500</v>
      </c>
      <c r="H336" s="6"/>
    </row>
    <row r="337" spans="1:8" ht="12.75">
      <c r="A337" s="27"/>
      <c r="B337" s="18" t="s">
        <v>291</v>
      </c>
      <c r="C337" s="8" t="s">
        <v>302</v>
      </c>
      <c r="D337" s="6">
        <v>29175</v>
      </c>
      <c r="E337" s="6"/>
      <c r="F337" s="6"/>
      <c r="G337" s="6">
        <v>29175</v>
      </c>
      <c r="H337" s="6"/>
    </row>
    <row r="338" spans="1:8" ht="12.75">
      <c r="A338" s="27"/>
      <c r="B338" s="18" t="s">
        <v>313</v>
      </c>
      <c r="C338" s="8" t="s">
        <v>236</v>
      </c>
      <c r="D338" s="6">
        <v>15120</v>
      </c>
      <c r="E338" s="6"/>
      <c r="F338" s="6"/>
      <c r="G338" s="6">
        <v>15120</v>
      </c>
      <c r="H338" s="6"/>
    </row>
    <row r="339" spans="1:8" ht="12.75">
      <c r="A339" s="27"/>
      <c r="B339" s="18" t="s">
        <v>295</v>
      </c>
      <c r="C339" s="8" t="s">
        <v>333</v>
      </c>
      <c r="D339" s="6">
        <v>3500</v>
      </c>
      <c r="E339" s="6"/>
      <c r="F339" s="6"/>
      <c r="G339" s="6">
        <v>3500</v>
      </c>
      <c r="H339" s="6"/>
    </row>
    <row r="340" spans="1:8" ht="12.75">
      <c r="A340" s="27"/>
      <c r="B340" s="18" t="s">
        <v>292</v>
      </c>
      <c r="C340" s="8" t="s">
        <v>349</v>
      </c>
      <c r="D340" s="6">
        <v>38368</v>
      </c>
      <c r="E340" s="6"/>
      <c r="F340" s="6"/>
      <c r="G340" s="6">
        <v>38368</v>
      </c>
      <c r="H340" s="6"/>
    </row>
    <row r="341" spans="1:8" ht="12.75">
      <c r="A341" s="27"/>
      <c r="B341" s="18" t="s">
        <v>334</v>
      </c>
      <c r="C341" s="8" t="s">
        <v>263</v>
      </c>
      <c r="D341" s="6">
        <v>1920</v>
      </c>
      <c r="E341" s="6"/>
      <c r="F341" s="6"/>
      <c r="G341" s="6">
        <v>1920</v>
      </c>
      <c r="H341" s="6"/>
    </row>
    <row r="342" spans="1:8" ht="12.75">
      <c r="A342" s="27"/>
      <c r="B342" s="18" t="s">
        <v>339</v>
      </c>
      <c r="C342" s="8" t="s">
        <v>377</v>
      </c>
      <c r="D342" s="6">
        <v>2000</v>
      </c>
      <c r="E342" s="6"/>
      <c r="F342" s="6"/>
      <c r="G342" s="6">
        <v>2000</v>
      </c>
      <c r="H342" s="6"/>
    </row>
    <row r="343" spans="1:8" ht="12.75">
      <c r="A343" s="27"/>
      <c r="B343" s="18" t="s">
        <v>335</v>
      </c>
      <c r="C343" s="8" t="s">
        <v>277</v>
      </c>
      <c r="D343" s="6">
        <v>13110</v>
      </c>
      <c r="E343" s="6"/>
      <c r="F343" s="6"/>
      <c r="G343" s="6">
        <v>13110</v>
      </c>
      <c r="H343" s="6"/>
    </row>
    <row r="344" spans="1:8" ht="12.75">
      <c r="A344" s="27" t="s">
        <v>89</v>
      </c>
      <c r="B344" s="18"/>
      <c r="C344" s="5" t="s">
        <v>404</v>
      </c>
      <c r="D344" s="5">
        <f>SUM(D345:D346)</f>
        <v>257355</v>
      </c>
      <c r="E344" s="5">
        <f>SUM(E345:E346)</f>
        <v>0</v>
      </c>
      <c r="F344" s="5">
        <f>SUM(F345:F346)</f>
        <v>0</v>
      </c>
      <c r="G344" s="5">
        <f>SUM(G345:G346)</f>
        <v>257355</v>
      </c>
      <c r="H344" s="5">
        <f>SUM(H345:H346)</f>
        <v>0</v>
      </c>
    </row>
    <row r="345" spans="1:8" ht="12.75">
      <c r="A345" s="27"/>
      <c r="B345" s="18" t="s">
        <v>292</v>
      </c>
      <c r="C345" s="8" t="s">
        <v>452</v>
      </c>
      <c r="D345" s="6">
        <v>30000</v>
      </c>
      <c r="E345" s="6"/>
      <c r="F345" s="6"/>
      <c r="G345" s="6">
        <v>30000</v>
      </c>
      <c r="H345" s="6"/>
    </row>
    <row r="346" spans="1:8" ht="12.75">
      <c r="A346" s="27"/>
      <c r="B346" s="18" t="s">
        <v>292</v>
      </c>
      <c r="C346" s="8" t="s">
        <v>563</v>
      </c>
      <c r="D346" s="6">
        <v>227355</v>
      </c>
      <c r="E346" s="6"/>
      <c r="F346" s="6"/>
      <c r="G346" s="6">
        <v>227355</v>
      </c>
      <c r="H346" s="6"/>
    </row>
    <row r="347" spans="1:8" ht="12.75">
      <c r="A347" s="27" t="s">
        <v>90</v>
      </c>
      <c r="B347" s="18" t="s">
        <v>245</v>
      </c>
      <c r="C347" s="7" t="s">
        <v>251</v>
      </c>
      <c r="D347" s="5">
        <f>SUM(D348:D349)</f>
        <v>1800</v>
      </c>
      <c r="E347" s="5">
        <f>SUM(E348:E349)</f>
        <v>1800</v>
      </c>
      <c r="F347" s="5">
        <f>SUM(F348:F349)</f>
        <v>0</v>
      </c>
      <c r="G347" s="5">
        <f>SUM(G348:G349)</f>
        <v>0</v>
      </c>
      <c r="H347" s="5">
        <f>SUM(H348:H349)</f>
        <v>0</v>
      </c>
    </row>
    <row r="348" spans="1:8" ht="12.75">
      <c r="A348" s="27"/>
      <c r="B348" s="18" t="s">
        <v>396</v>
      </c>
      <c r="C348" s="6" t="s">
        <v>92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</row>
    <row r="349" spans="1:8" ht="13.5" thickBot="1">
      <c r="A349" s="27"/>
      <c r="B349" s="18" t="s">
        <v>373</v>
      </c>
      <c r="C349" s="8" t="s">
        <v>91</v>
      </c>
      <c r="D349" s="6">
        <v>1800</v>
      </c>
      <c r="E349" s="6">
        <v>1800</v>
      </c>
      <c r="F349" s="6"/>
      <c r="G349" s="6"/>
      <c r="H349" s="6"/>
    </row>
    <row r="350" spans="1:8" ht="15" thickBot="1" thickTop="1">
      <c r="A350" s="47" t="s">
        <v>393</v>
      </c>
      <c r="B350" s="48"/>
      <c r="C350" s="49" t="s">
        <v>604</v>
      </c>
      <c r="D350" s="49">
        <f>SUM(D351)</f>
        <v>4000</v>
      </c>
      <c r="E350" s="49">
        <f>SUM(E351)</f>
        <v>4000</v>
      </c>
      <c r="F350" s="49">
        <f>SUM(F351)</f>
        <v>0</v>
      </c>
      <c r="G350" s="49">
        <f>SUM(G351)</f>
        <v>0</v>
      </c>
      <c r="H350" s="49">
        <f>SUM(H351)</f>
        <v>0</v>
      </c>
    </row>
    <row r="351" spans="1:8" ht="13.5" thickTop="1">
      <c r="A351" s="24" t="s">
        <v>605</v>
      </c>
      <c r="B351" s="15"/>
      <c r="C351" s="39" t="s">
        <v>606</v>
      </c>
      <c r="D351" s="39">
        <f>D352</f>
        <v>4000</v>
      </c>
      <c r="E351" s="39">
        <f>E352</f>
        <v>4000</v>
      </c>
      <c r="F351" s="39">
        <f>F352</f>
        <v>0</v>
      </c>
      <c r="G351" s="39">
        <f>G352</f>
        <v>0</v>
      </c>
      <c r="H351" s="39">
        <f>H352</f>
        <v>0</v>
      </c>
    </row>
    <row r="352" spans="1:8" ht="12.75">
      <c r="A352" s="27"/>
      <c r="B352" s="18" t="s">
        <v>401</v>
      </c>
      <c r="C352" s="8" t="s">
        <v>411</v>
      </c>
      <c r="D352" s="6">
        <v>4000</v>
      </c>
      <c r="E352" s="6">
        <v>4000</v>
      </c>
      <c r="F352" s="6"/>
      <c r="G352" s="6"/>
      <c r="H352" s="6"/>
    </row>
    <row r="353" spans="1:8" ht="13.5" thickBot="1">
      <c r="A353" s="27"/>
      <c r="B353" s="18"/>
      <c r="C353" s="8" t="s">
        <v>171</v>
      </c>
      <c r="D353" s="6"/>
      <c r="E353" s="6"/>
      <c r="F353" s="6"/>
      <c r="G353" s="6"/>
      <c r="H353" s="6"/>
    </row>
    <row r="354" spans="1:8" ht="15" thickBot="1" thickTop="1">
      <c r="A354" s="47" t="s">
        <v>405</v>
      </c>
      <c r="B354" s="48"/>
      <c r="C354" s="49" t="s">
        <v>406</v>
      </c>
      <c r="D354" s="49">
        <f>SUM(D355+D369+D372+D374)</f>
        <v>764705</v>
      </c>
      <c r="E354" s="49">
        <f>SUM(E355+E369+E372+E374)</f>
        <v>99185</v>
      </c>
      <c r="F354" s="49">
        <f>SUM(F355+F369+F372+F374)</f>
        <v>0</v>
      </c>
      <c r="G354" s="49">
        <f>SUM(G355+G369+G372+G374)</f>
        <v>0</v>
      </c>
      <c r="H354" s="49">
        <f>SUM(H355+H369+H372+H374)</f>
        <v>665520</v>
      </c>
    </row>
    <row r="355" spans="1:8" ht="13.5" thickTop="1">
      <c r="A355" s="27" t="s">
        <v>407</v>
      </c>
      <c r="B355" s="18"/>
      <c r="C355" s="7" t="s">
        <v>408</v>
      </c>
      <c r="D355" s="5">
        <f>SUM(D356:D368)</f>
        <v>670432</v>
      </c>
      <c r="E355" s="5">
        <f>SUM(E356:E368)</f>
        <v>5773</v>
      </c>
      <c r="F355" s="5">
        <f>SUM(F356:F368)</f>
        <v>0</v>
      </c>
      <c r="G355" s="5">
        <f>SUM(G356:G368)</f>
        <v>0</v>
      </c>
      <c r="H355" s="5">
        <f>SUM(H356:H368)</f>
        <v>664659</v>
      </c>
    </row>
    <row r="356" spans="1:8" ht="12.75">
      <c r="A356" s="27"/>
      <c r="B356" s="18" t="s">
        <v>329</v>
      </c>
      <c r="C356" s="8" t="s">
        <v>235</v>
      </c>
      <c r="D356" s="6">
        <v>13274</v>
      </c>
      <c r="E356" s="6"/>
      <c r="F356" s="6"/>
      <c r="G356" s="6"/>
      <c r="H356" s="6">
        <v>13274</v>
      </c>
    </row>
    <row r="357" spans="1:8" ht="12.75">
      <c r="A357" s="27"/>
      <c r="B357" s="18" t="s">
        <v>331</v>
      </c>
      <c r="C357" s="8" t="s">
        <v>43</v>
      </c>
      <c r="D357" s="6">
        <v>431097</v>
      </c>
      <c r="E357" s="6"/>
      <c r="F357" s="6"/>
      <c r="G357" s="6"/>
      <c r="H357" s="6">
        <v>431097</v>
      </c>
    </row>
    <row r="358" spans="1:8" ht="12.75">
      <c r="A358" s="27"/>
      <c r="B358" s="18" t="s">
        <v>332</v>
      </c>
      <c r="C358" s="8" t="s">
        <v>254</v>
      </c>
      <c r="D358" s="6">
        <v>34512</v>
      </c>
      <c r="E358" s="6"/>
      <c r="F358" s="6"/>
      <c r="G358" s="6"/>
      <c r="H358" s="6">
        <v>34512</v>
      </c>
    </row>
    <row r="359" spans="1:8" ht="12.75">
      <c r="A359" s="27"/>
      <c r="B359" s="18" t="s">
        <v>296</v>
      </c>
      <c r="C359" s="8" t="s">
        <v>249</v>
      </c>
      <c r="D359" s="6">
        <v>84273</v>
      </c>
      <c r="E359" s="6"/>
      <c r="F359" s="6"/>
      <c r="G359" s="6"/>
      <c r="H359" s="6">
        <v>84273</v>
      </c>
    </row>
    <row r="360" spans="1:8" ht="12.75">
      <c r="A360" s="27"/>
      <c r="B360" s="18" t="s">
        <v>297</v>
      </c>
      <c r="C360" s="8" t="s">
        <v>75</v>
      </c>
      <c r="D360" s="6">
        <v>11566</v>
      </c>
      <c r="E360" s="6"/>
      <c r="F360" s="6"/>
      <c r="G360" s="6"/>
      <c r="H360" s="6">
        <v>11566</v>
      </c>
    </row>
    <row r="361" spans="1:8" ht="12.75">
      <c r="A361" s="27"/>
      <c r="B361" s="18" t="s">
        <v>291</v>
      </c>
      <c r="C361" s="8" t="s">
        <v>678</v>
      </c>
      <c r="D361" s="6">
        <v>5773</v>
      </c>
      <c r="E361" s="6">
        <v>5773</v>
      </c>
      <c r="F361" s="6"/>
      <c r="G361" s="6"/>
      <c r="H361" s="6">
        <v>0</v>
      </c>
    </row>
    <row r="362" spans="1:8" ht="12.75">
      <c r="A362" s="27"/>
      <c r="B362" s="18" t="s">
        <v>291</v>
      </c>
      <c r="C362" s="8" t="s">
        <v>302</v>
      </c>
      <c r="D362" s="6">
        <v>15167</v>
      </c>
      <c r="E362" s="6" t="s">
        <v>245</v>
      </c>
      <c r="F362" s="6"/>
      <c r="G362" s="6"/>
      <c r="H362" s="6">
        <v>15167</v>
      </c>
    </row>
    <row r="363" spans="1:8" ht="12.75">
      <c r="A363" s="27"/>
      <c r="B363" s="18" t="s">
        <v>313</v>
      </c>
      <c r="C363" s="8" t="s">
        <v>94</v>
      </c>
      <c r="D363" s="6">
        <v>38192</v>
      </c>
      <c r="E363" s="6"/>
      <c r="F363" s="6"/>
      <c r="G363" s="6"/>
      <c r="H363" s="6">
        <v>38192</v>
      </c>
    </row>
    <row r="364" spans="1:8" ht="12.75">
      <c r="A364" s="27"/>
      <c r="B364" s="18" t="s">
        <v>295</v>
      </c>
      <c r="C364" s="8" t="s">
        <v>236</v>
      </c>
      <c r="D364" s="6">
        <v>1293</v>
      </c>
      <c r="E364" s="6"/>
      <c r="F364" s="6"/>
      <c r="G364" s="6"/>
      <c r="H364" s="6">
        <v>1293</v>
      </c>
    </row>
    <row r="365" spans="1:8" ht="12.75">
      <c r="A365" s="27"/>
      <c r="B365" s="18" t="s">
        <v>57</v>
      </c>
      <c r="C365" s="8" t="s">
        <v>58</v>
      </c>
      <c r="D365" s="6">
        <v>770</v>
      </c>
      <c r="E365" s="6"/>
      <c r="F365" s="6"/>
      <c r="G365" s="6"/>
      <c r="H365" s="6">
        <v>770</v>
      </c>
    </row>
    <row r="366" spans="1:8" ht="12.75">
      <c r="A366" s="27"/>
      <c r="B366" s="18" t="s">
        <v>646</v>
      </c>
      <c r="C366" s="8" t="s">
        <v>349</v>
      </c>
      <c r="D366" s="6">
        <v>9192</v>
      </c>
      <c r="E366" s="6"/>
      <c r="F366" s="6"/>
      <c r="G366" s="6"/>
      <c r="H366" s="6">
        <v>9192</v>
      </c>
    </row>
    <row r="367" spans="1:8" ht="12.75">
      <c r="A367" s="27"/>
      <c r="B367" s="18" t="s">
        <v>334</v>
      </c>
      <c r="C367" s="8" t="s">
        <v>263</v>
      </c>
      <c r="D367" s="6">
        <v>100</v>
      </c>
      <c r="E367" s="6"/>
      <c r="F367" s="6"/>
      <c r="G367" s="6"/>
      <c r="H367" s="6">
        <v>100</v>
      </c>
    </row>
    <row r="368" spans="1:8" ht="12.75">
      <c r="A368" s="27"/>
      <c r="B368" s="18" t="s">
        <v>335</v>
      </c>
      <c r="C368" s="8" t="s">
        <v>277</v>
      </c>
      <c r="D368" s="6">
        <v>25223</v>
      </c>
      <c r="E368" s="6"/>
      <c r="F368" s="6"/>
      <c r="G368" s="6"/>
      <c r="H368" s="6">
        <v>25223</v>
      </c>
    </row>
    <row r="369" spans="1:8" ht="12.75">
      <c r="A369" s="27" t="s">
        <v>409</v>
      </c>
      <c r="B369" s="18"/>
      <c r="C369" s="5" t="s">
        <v>410</v>
      </c>
      <c r="D369" s="5">
        <f>SUM(D370)</f>
        <v>93412</v>
      </c>
      <c r="E369" s="5">
        <f>SUM(E370)</f>
        <v>93412</v>
      </c>
      <c r="F369" s="5">
        <f>SUM(F370)</f>
        <v>0</v>
      </c>
      <c r="G369" s="5">
        <f>SUM(G370)</f>
        <v>0</v>
      </c>
      <c r="H369" s="5">
        <f>SUM(H370)</f>
        <v>0</v>
      </c>
    </row>
    <row r="370" spans="1:8" ht="12.75">
      <c r="A370" s="27"/>
      <c r="B370" s="18" t="s">
        <v>401</v>
      </c>
      <c r="C370" s="8" t="s">
        <v>411</v>
      </c>
      <c r="D370" s="6">
        <v>93412</v>
      </c>
      <c r="E370" s="6">
        <v>93412</v>
      </c>
      <c r="F370" s="6"/>
      <c r="G370" s="6"/>
      <c r="H370" s="6"/>
    </row>
    <row r="371" spans="1:8" ht="12.75">
      <c r="A371" s="27"/>
      <c r="B371" s="18"/>
      <c r="C371" s="8" t="s">
        <v>171</v>
      </c>
      <c r="D371" s="6"/>
      <c r="E371" s="6"/>
      <c r="F371" s="6"/>
      <c r="G371" s="6"/>
      <c r="H371" s="6"/>
    </row>
    <row r="372" spans="1:8" ht="12.75">
      <c r="A372" s="27" t="s">
        <v>169</v>
      </c>
      <c r="B372" s="18"/>
      <c r="C372" s="5" t="s">
        <v>198</v>
      </c>
      <c r="D372" s="5">
        <f>D373</f>
        <v>861</v>
      </c>
      <c r="E372" s="5">
        <f>E373</f>
        <v>0</v>
      </c>
      <c r="F372" s="5">
        <f>F373</f>
        <v>0</v>
      </c>
      <c r="G372" s="5">
        <f>G373</f>
        <v>0</v>
      </c>
      <c r="H372" s="5">
        <f>H373</f>
        <v>861</v>
      </c>
    </row>
    <row r="373" spans="1:8" ht="12.75">
      <c r="A373" s="27"/>
      <c r="B373" s="18" t="s">
        <v>292</v>
      </c>
      <c r="C373" s="8" t="s">
        <v>349</v>
      </c>
      <c r="D373" s="6">
        <v>861</v>
      </c>
      <c r="E373" s="6"/>
      <c r="F373" s="6"/>
      <c r="G373" s="6"/>
      <c r="H373" s="6">
        <v>861</v>
      </c>
    </row>
    <row r="374" spans="1:8" ht="12.75">
      <c r="A374" s="27" t="s">
        <v>412</v>
      </c>
      <c r="B374" s="18"/>
      <c r="C374" s="7" t="s">
        <v>251</v>
      </c>
      <c r="D374" s="5">
        <f>SUM(D375)</f>
        <v>0</v>
      </c>
      <c r="E374" s="5">
        <f>SUM(E375)</f>
        <v>0</v>
      </c>
      <c r="F374" s="5">
        <f>SUM(F375)</f>
        <v>0</v>
      </c>
      <c r="G374" s="5">
        <f>SUM(G375)</f>
        <v>0</v>
      </c>
      <c r="H374" s="5">
        <f>SUM(H375)</f>
        <v>0</v>
      </c>
    </row>
    <row r="375" spans="1:8" ht="13.5" thickBot="1">
      <c r="A375" s="27"/>
      <c r="B375" s="18" t="s">
        <v>335</v>
      </c>
      <c r="C375" s="8" t="s">
        <v>159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</row>
    <row r="376" spans="1:8" ht="15" thickBot="1" thickTop="1">
      <c r="A376" s="47" t="s">
        <v>413</v>
      </c>
      <c r="B376" s="48"/>
      <c r="C376" s="49" t="s">
        <v>168</v>
      </c>
      <c r="D376" s="49">
        <f>SUM(D377+D385+D388+D390+D394+D399)</f>
        <v>2272073</v>
      </c>
      <c r="E376" s="49">
        <f>SUM(E377+E385+E388+E390+E394+E399)</f>
        <v>2272073</v>
      </c>
      <c r="F376" s="49">
        <f>SUM(F377+F385+F388+F390+F394+F399)</f>
        <v>0</v>
      </c>
      <c r="G376" s="49">
        <f>SUM(G377+G385+G388+G390+G394+G399)</f>
        <v>0</v>
      </c>
      <c r="H376" s="49">
        <f>SUM(H377+H385+H388+H390+H394+H399)</f>
        <v>0</v>
      </c>
    </row>
    <row r="377" spans="1:8" ht="13.5" thickTop="1">
      <c r="A377" s="41" t="s">
        <v>417</v>
      </c>
      <c r="B377" s="42"/>
      <c r="C377" s="52" t="s">
        <v>418</v>
      </c>
      <c r="D377" s="52">
        <f>SUM(D378:D382)</f>
        <v>863537</v>
      </c>
      <c r="E377" s="52">
        <f>SUM(E378:E382)</f>
        <v>863537</v>
      </c>
      <c r="F377" s="52">
        <f>SUM(F378:F382)</f>
        <v>0</v>
      </c>
      <c r="G377" s="52">
        <f>SUM(G378:G382)</f>
        <v>0</v>
      </c>
      <c r="H377" s="52">
        <f>SUM(H378:H382)</f>
        <v>0</v>
      </c>
    </row>
    <row r="378" spans="1:8" ht="12.75">
      <c r="A378" s="362"/>
      <c r="B378" s="363" t="s">
        <v>313</v>
      </c>
      <c r="C378" s="364" t="s">
        <v>94</v>
      </c>
      <c r="D378" s="365">
        <v>5500</v>
      </c>
      <c r="E378" s="365">
        <v>5500</v>
      </c>
      <c r="F378" s="365"/>
      <c r="G378" s="365"/>
      <c r="H378" s="365"/>
    </row>
    <row r="379" spans="1:8" ht="12.75">
      <c r="A379" s="51"/>
      <c r="B379" s="43" t="s">
        <v>292</v>
      </c>
      <c r="C379" s="44" t="s">
        <v>172</v>
      </c>
      <c r="D379" s="44">
        <v>32700</v>
      </c>
      <c r="E379" s="44">
        <v>32700</v>
      </c>
      <c r="F379" s="44"/>
      <c r="G379" s="44"/>
      <c r="H379" s="44"/>
    </row>
    <row r="380" spans="1:8" ht="12.75">
      <c r="A380" s="51"/>
      <c r="B380" s="43" t="s">
        <v>292</v>
      </c>
      <c r="C380" s="44" t="s">
        <v>589</v>
      </c>
      <c r="D380" s="44">
        <v>10000</v>
      </c>
      <c r="E380" s="44">
        <v>10000</v>
      </c>
      <c r="F380" s="44"/>
      <c r="G380" s="44"/>
      <c r="H380" s="44"/>
    </row>
    <row r="381" spans="1:8" ht="12.75">
      <c r="A381" s="51"/>
      <c r="B381" s="43" t="s">
        <v>549</v>
      </c>
      <c r="C381" s="44" t="s">
        <v>93</v>
      </c>
      <c r="D381" s="44">
        <v>5000</v>
      </c>
      <c r="E381" s="44">
        <v>5000</v>
      </c>
      <c r="F381" s="44"/>
      <c r="G381" s="44"/>
      <c r="H381" s="44"/>
    </row>
    <row r="382" spans="1:8" ht="12.75">
      <c r="A382" s="51"/>
      <c r="B382" s="43" t="s">
        <v>245</v>
      </c>
      <c r="C382" s="44" t="s">
        <v>351</v>
      </c>
      <c r="D382" s="44">
        <f>SUM(D383:D384)</f>
        <v>810337</v>
      </c>
      <c r="E382" s="44">
        <f>SUM(E383:E384)</f>
        <v>810337</v>
      </c>
      <c r="F382" s="44"/>
      <c r="G382" s="44"/>
      <c r="H382" s="44"/>
    </row>
    <row r="383" spans="1:8" ht="12.75">
      <c r="A383" s="51"/>
      <c r="B383" s="43" t="s">
        <v>300</v>
      </c>
      <c r="C383" s="44" t="s">
        <v>598</v>
      </c>
      <c r="D383" s="44">
        <v>9000</v>
      </c>
      <c r="E383" s="44">
        <v>9000</v>
      </c>
      <c r="F383" s="44"/>
      <c r="G383" s="44"/>
      <c r="H383" s="44"/>
    </row>
    <row r="384" spans="1:8" ht="12.75">
      <c r="A384" s="51"/>
      <c r="B384" s="43" t="s">
        <v>300</v>
      </c>
      <c r="C384" s="44" t="s">
        <v>388</v>
      </c>
      <c r="D384" s="44">
        <v>801337</v>
      </c>
      <c r="E384" s="44">
        <v>801337</v>
      </c>
      <c r="F384" s="44"/>
      <c r="G384" s="44"/>
      <c r="H384" s="44"/>
    </row>
    <row r="385" spans="1:8" ht="12.75">
      <c r="A385" s="51" t="s">
        <v>419</v>
      </c>
      <c r="B385" s="43"/>
      <c r="C385" s="53" t="s">
        <v>565</v>
      </c>
      <c r="D385" s="53">
        <f>SUM(D386:D387)</f>
        <v>38000</v>
      </c>
      <c r="E385" s="53">
        <f>SUM(E386:E387)</f>
        <v>38000</v>
      </c>
      <c r="F385" s="53">
        <f>SUM(F386:F387)</f>
        <v>0</v>
      </c>
      <c r="G385" s="53">
        <f>SUM(G386:G387)</f>
        <v>0</v>
      </c>
      <c r="H385" s="53">
        <f>SUM(H386:H387)</f>
        <v>0</v>
      </c>
    </row>
    <row r="386" spans="1:8" ht="12.75">
      <c r="A386" s="51"/>
      <c r="B386" s="43" t="s">
        <v>291</v>
      </c>
      <c r="C386" s="44" t="s">
        <v>546</v>
      </c>
      <c r="D386" s="44">
        <v>8000</v>
      </c>
      <c r="E386" s="44">
        <v>8000</v>
      </c>
      <c r="F386" s="44"/>
      <c r="G386" s="44"/>
      <c r="H386" s="44"/>
    </row>
    <row r="387" spans="1:8" ht="12.75">
      <c r="A387" s="51"/>
      <c r="B387" s="43" t="s">
        <v>300</v>
      </c>
      <c r="C387" s="44" t="s">
        <v>566</v>
      </c>
      <c r="D387" s="44">
        <v>30000</v>
      </c>
      <c r="E387" s="44">
        <v>30000</v>
      </c>
      <c r="F387" s="44"/>
      <c r="G387" s="44"/>
      <c r="H387" s="44"/>
    </row>
    <row r="388" spans="1:8" ht="12.75">
      <c r="A388" s="24" t="s">
        <v>420</v>
      </c>
      <c r="B388" s="19"/>
      <c r="C388" s="12" t="s">
        <v>421</v>
      </c>
      <c r="D388" s="33">
        <f>SUM(D389)</f>
        <v>329500</v>
      </c>
      <c r="E388" s="33">
        <f>SUM(E389)</f>
        <v>329500</v>
      </c>
      <c r="F388" s="33">
        <f>SUM(F389)</f>
        <v>0</v>
      </c>
      <c r="G388" s="33">
        <f>SUM(G389)</f>
        <v>0</v>
      </c>
      <c r="H388" s="33">
        <f>SUM(H389)</f>
        <v>0</v>
      </c>
    </row>
    <row r="389" spans="1:8" ht="12.75">
      <c r="A389" s="27"/>
      <c r="B389" s="18" t="s">
        <v>292</v>
      </c>
      <c r="C389" s="8" t="s">
        <v>176</v>
      </c>
      <c r="D389" s="6">
        <v>329500</v>
      </c>
      <c r="E389" s="6">
        <v>329500</v>
      </c>
      <c r="F389" s="6"/>
      <c r="G389" s="6"/>
      <c r="H389" s="6"/>
    </row>
    <row r="390" spans="1:8" ht="12.75">
      <c r="A390" s="27" t="s">
        <v>422</v>
      </c>
      <c r="B390" s="18"/>
      <c r="C390" s="7" t="s">
        <v>423</v>
      </c>
      <c r="D390" s="135">
        <f>SUM(D391:D393)</f>
        <v>119000</v>
      </c>
      <c r="E390" s="135">
        <f>SUM(E391:E393)</f>
        <v>119000</v>
      </c>
      <c r="F390" s="135">
        <f>SUM(F391:F393)</f>
        <v>0</v>
      </c>
      <c r="G390" s="135">
        <f>SUM(G391:G393)</f>
        <v>0</v>
      </c>
      <c r="H390" s="135">
        <f>SUM(H391:H393)</f>
        <v>0</v>
      </c>
    </row>
    <row r="391" spans="1:8" ht="12.75">
      <c r="A391" s="27"/>
      <c r="B391" s="18" t="s">
        <v>291</v>
      </c>
      <c r="C391" s="8" t="s">
        <v>302</v>
      </c>
      <c r="D391" s="194">
        <v>6000</v>
      </c>
      <c r="E391" s="194">
        <v>6000</v>
      </c>
      <c r="F391" s="194"/>
      <c r="G391" s="194"/>
      <c r="H391" s="194"/>
    </row>
    <row r="392" spans="1:8" ht="12.75">
      <c r="A392" s="27"/>
      <c r="B392" s="18" t="s">
        <v>313</v>
      </c>
      <c r="C392" s="8" t="s">
        <v>647</v>
      </c>
      <c r="D392" s="194">
        <v>4000</v>
      </c>
      <c r="E392" s="194">
        <v>4000</v>
      </c>
      <c r="F392" s="194"/>
      <c r="G392" s="194"/>
      <c r="H392" s="194"/>
    </row>
    <row r="393" spans="1:8" ht="12.75">
      <c r="A393" s="27"/>
      <c r="B393" s="18" t="s">
        <v>292</v>
      </c>
      <c r="C393" s="8" t="s">
        <v>648</v>
      </c>
      <c r="D393" s="194">
        <v>109000</v>
      </c>
      <c r="E393" s="194">
        <v>109000</v>
      </c>
      <c r="F393" s="194"/>
      <c r="G393" s="194"/>
      <c r="H393" s="194"/>
    </row>
    <row r="394" spans="1:8" ht="12.75">
      <c r="A394" s="27" t="s">
        <v>424</v>
      </c>
      <c r="B394" s="18"/>
      <c r="C394" s="7" t="s">
        <v>425</v>
      </c>
      <c r="D394" s="5">
        <f>SUM(D395:D398)</f>
        <v>623036</v>
      </c>
      <c r="E394" s="5">
        <f>SUM(E395:E398)</f>
        <v>623036</v>
      </c>
      <c r="F394" s="5">
        <f>SUM(F395:F398)</f>
        <v>0</v>
      </c>
      <c r="G394" s="5">
        <f>SUM(G395:G398)</f>
        <v>0</v>
      </c>
      <c r="H394" s="5">
        <f>SUM(H395:H398)</f>
        <v>0</v>
      </c>
    </row>
    <row r="395" spans="1:8" ht="12.75">
      <c r="A395" s="27"/>
      <c r="B395" s="18" t="s">
        <v>291</v>
      </c>
      <c r="C395" s="8" t="s">
        <v>302</v>
      </c>
      <c r="D395" s="8">
        <v>2000</v>
      </c>
      <c r="E395" s="8">
        <v>2000</v>
      </c>
      <c r="F395" s="8"/>
      <c r="G395" s="8"/>
      <c r="H395" s="8"/>
    </row>
    <row r="396" spans="1:8" ht="12.75">
      <c r="A396" s="27"/>
      <c r="B396" s="18" t="s">
        <v>313</v>
      </c>
      <c r="C396" s="8" t="s">
        <v>177</v>
      </c>
      <c r="D396" s="6">
        <v>397010</v>
      </c>
      <c r="E396" s="6">
        <v>397010</v>
      </c>
      <c r="F396" s="6"/>
      <c r="G396" s="6"/>
      <c r="H396" s="6"/>
    </row>
    <row r="397" spans="1:8" ht="12.75">
      <c r="A397" s="27"/>
      <c r="B397" s="18" t="s">
        <v>295</v>
      </c>
      <c r="C397" s="8" t="s">
        <v>649</v>
      </c>
      <c r="D397" s="6">
        <v>215415</v>
      </c>
      <c r="E397" s="6">
        <v>215415</v>
      </c>
      <c r="F397" s="6"/>
      <c r="G397" s="6"/>
      <c r="H397" s="6"/>
    </row>
    <row r="398" spans="1:8" ht="12.75">
      <c r="A398" s="27"/>
      <c r="B398" s="18" t="s">
        <v>300</v>
      </c>
      <c r="C398" s="8" t="s">
        <v>173</v>
      </c>
      <c r="D398" s="6">
        <v>8611</v>
      </c>
      <c r="E398" s="6">
        <v>8611</v>
      </c>
      <c r="F398" s="6"/>
      <c r="G398" s="6"/>
      <c r="H398" s="6"/>
    </row>
    <row r="399" spans="1:8" ht="12.75">
      <c r="A399" s="27" t="s">
        <v>426</v>
      </c>
      <c r="B399" s="18"/>
      <c r="C399" s="7" t="s">
        <v>251</v>
      </c>
      <c r="D399" s="5">
        <f>SUM(D400:D406)</f>
        <v>299000</v>
      </c>
      <c r="E399" s="5">
        <f>SUM(E400:E406)</f>
        <v>299000</v>
      </c>
      <c r="F399" s="5">
        <f>SUM(F400:F406)</f>
        <v>0</v>
      </c>
      <c r="G399" s="5">
        <f>SUM(G400:G406)</f>
        <v>0</v>
      </c>
      <c r="H399" s="5">
        <f>SUM(H400:H406)</f>
        <v>0</v>
      </c>
    </row>
    <row r="400" spans="1:8" ht="12.75">
      <c r="A400" s="27"/>
      <c r="B400" s="18" t="s">
        <v>291</v>
      </c>
      <c r="C400" s="8" t="s">
        <v>302</v>
      </c>
      <c r="D400" s="8">
        <v>1200</v>
      </c>
      <c r="E400" s="8">
        <v>1200</v>
      </c>
      <c r="F400" s="8"/>
      <c r="G400" s="8"/>
      <c r="H400" s="8"/>
    </row>
    <row r="401" spans="1:8" ht="12.75">
      <c r="A401" s="27"/>
      <c r="B401" s="18" t="s">
        <v>295</v>
      </c>
      <c r="C401" s="8" t="s">
        <v>595</v>
      </c>
      <c r="D401" s="6">
        <v>150000</v>
      </c>
      <c r="E401" s="6">
        <v>150000</v>
      </c>
      <c r="F401" s="6"/>
      <c r="G401" s="6"/>
      <c r="H401" s="6"/>
    </row>
    <row r="402" spans="1:8" ht="12.75">
      <c r="A402" s="27"/>
      <c r="B402" s="18" t="s">
        <v>295</v>
      </c>
      <c r="C402" s="8" t="s">
        <v>655</v>
      </c>
      <c r="D402" s="6">
        <v>15000</v>
      </c>
      <c r="E402" s="6">
        <v>15000</v>
      </c>
      <c r="F402" s="6"/>
      <c r="G402" s="6"/>
      <c r="H402" s="6"/>
    </row>
    <row r="403" spans="1:8" ht="12.75">
      <c r="A403" s="27"/>
      <c r="B403" s="18" t="s">
        <v>292</v>
      </c>
      <c r="C403" s="8" t="s">
        <v>95</v>
      </c>
      <c r="D403" s="6">
        <v>60000</v>
      </c>
      <c r="E403" s="6">
        <v>60000</v>
      </c>
      <c r="F403" s="6"/>
      <c r="G403" s="6"/>
      <c r="H403" s="6"/>
    </row>
    <row r="404" spans="1:8" ht="12.75">
      <c r="A404" s="27"/>
      <c r="B404" s="18" t="s">
        <v>292</v>
      </c>
      <c r="C404" s="8" t="s">
        <v>96</v>
      </c>
      <c r="D404" s="6">
        <v>26800</v>
      </c>
      <c r="E404" s="6">
        <v>26800</v>
      </c>
      <c r="F404" s="6"/>
      <c r="G404" s="6"/>
      <c r="H404" s="6"/>
    </row>
    <row r="405" spans="1:8" ht="12.75">
      <c r="A405" s="27"/>
      <c r="B405" s="18" t="s">
        <v>292</v>
      </c>
      <c r="C405" s="8" t="s">
        <v>528</v>
      </c>
      <c r="D405" s="6">
        <v>10000</v>
      </c>
      <c r="E405" s="6">
        <v>10000</v>
      </c>
      <c r="F405" s="6"/>
      <c r="G405" s="6"/>
      <c r="H405" s="6"/>
    </row>
    <row r="406" spans="1:8" ht="12.75">
      <c r="A406" s="27"/>
      <c r="B406" s="18"/>
      <c r="C406" s="8" t="s">
        <v>594</v>
      </c>
      <c r="D406" s="6">
        <f>SUM(D407:D408)</f>
        <v>36000</v>
      </c>
      <c r="E406" s="6">
        <f>SUM(E407:E408)</f>
        <v>36000</v>
      </c>
      <c r="F406" s="6"/>
      <c r="G406" s="6"/>
      <c r="H406" s="6"/>
    </row>
    <row r="407" spans="1:8" ht="12.75">
      <c r="A407" s="27"/>
      <c r="B407" s="18" t="s">
        <v>300</v>
      </c>
      <c r="C407" s="8" t="s">
        <v>599</v>
      </c>
      <c r="D407" s="6">
        <v>26000</v>
      </c>
      <c r="E407" s="6">
        <v>26000</v>
      </c>
      <c r="F407" s="6"/>
      <c r="G407" s="6"/>
      <c r="H407" s="6"/>
    </row>
    <row r="408" spans="1:8" ht="13.5" thickBot="1">
      <c r="A408" s="27"/>
      <c r="B408" s="18" t="s">
        <v>300</v>
      </c>
      <c r="C408" s="8" t="s">
        <v>526</v>
      </c>
      <c r="D408" s="6">
        <v>10000</v>
      </c>
      <c r="E408" s="6">
        <v>10000</v>
      </c>
      <c r="F408" s="6"/>
      <c r="G408" s="6"/>
      <c r="H408" s="6"/>
    </row>
    <row r="409" spans="1:8" ht="15" thickBot="1" thickTop="1">
      <c r="A409" s="47" t="s">
        <v>414</v>
      </c>
      <c r="B409" s="48"/>
      <c r="C409" s="49" t="s">
        <v>416</v>
      </c>
      <c r="D409" s="49">
        <f>SUM(D410+D413+D416)</f>
        <v>874180</v>
      </c>
      <c r="E409" s="49">
        <f>SUM(E410+E413+E416)</f>
        <v>874180</v>
      </c>
      <c r="F409" s="49">
        <f>SUM(F410+F413+F416)</f>
        <v>0</v>
      </c>
      <c r="G409" s="49">
        <f>SUM(G410+G413+G416)</f>
        <v>0</v>
      </c>
      <c r="H409" s="49">
        <f>SUM(H410+H413+H416)</f>
        <v>0</v>
      </c>
    </row>
    <row r="410" spans="1:8" ht="13.5" thickTop="1">
      <c r="A410" s="51" t="s">
        <v>428</v>
      </c>
      <c r="B410" s="43"/>
      <c r="C410" s="53" t="s">
        <v>429</v>
      </c>
      <c r="D410" s="53">
        <f>SUM(D411:D412)</f>
        <v>16320</v>
      </c>
      <c r="E410" s="53">
        <f>SUM(E411:E412)</f>
        <v>16320</v>
      </c>
      <c r="F410" s="53">
        <f>SUM(F411:F412)</f>
        <v>0</v>
      </c>
      <c r="G410" s="53">
        <f>SUM(G411:G412)</f>
        <v>0</v>
      </c>
      <c r="H410" s="53">
        <f>SUM(H411:H412)</f>
        <v>0</v>
      </c>
    </row>
    <row r="411" spans="1:8" ht="12.75">
      <c r="A411" s="51"/>
      <c r="B411" s="43" t="s">
        <v>291</v>
      </c>
      <c r="C411" s="44" t="s">
        <v>650</v>
      </c>
      <c r="D411" s="44">
        <v>8400</v>
      </c>
      <c r="E411" s="44">
        <v>8400</v>
      </c>
      <c r="F411" s="44"/>
      <c r="G411" s="44"/>
      <c r="H411" s="44"/>
    </row>
    <row r="412" spans="1:8" ht="12.75">
      <c r="A412" s="51"/>
      <c r="B412" s="43" t="s">
        <v>292</v>
      </c>
      <c r="C412" s="44" t="s">
        <v>349</v>
      </c>
      <c r="D412" s="44">
        <v>7920</v>
      </c>
      <c r="E412" s="44">
        <v>7920</v>
      </c>
      <c r="F412" s="44"/>
      <c r="G412" s="44"/>
      <c r="H412" s="44"/>
    </row>
    <row r="413" spans="1:8" ht="12.75">
      <c r="A413" s="27" t="s">
        <v>430</v>
      </c>
      <c r="B413" s="18"/>
      <c r="C413" s="7" t="s">
        <v>431</v>
      </c>
      <c r="D413" s="5">
        <f>SUM(D414:D415)</f>
        <v>645320</v>
      </c>
      <c r="E413" s="5">
        <f>SUM(E414:E415)</f>
        <v>645320</v>
      </c>
      <c r="F413" s="5">
        <f>SUM(F414:F415)</f>
        <v>0</v>
      </c>
      <c r="G413" s="5">
        <f>SUM(G414:G415)</f>
        <v>0</v>
      </c>
      <c r="H413" s="5">
        <f>SUM(H414:H415)</f>
        <v>0</v>
      </c>
    </row>
    <row r="414" spans="1:8" ht="12.75">
      <c r="A414" s="27"/>
      <c r="B414" s="18" t="s">
        <v>432</v>
      </c>
      <c r="C414" s="8" t="s">
        <v>433</v>
      </c>
      <c r="D414" s="6">
        <v>567800</v>
      </c>
      <c r="E414" s="6">
        <v>567800</v>
      </c>
      <c r="F414" s="6"/>
      <c r="G414" s="6"/>
      <c r="H414" s="6"/>
    </row>
    <row r="415" spans="1:8" ht="12.75">
      <c r="A415" s="38"/>
      <c r="B415" s="15" t="s">
        <v>292</v>
      </c>
      <c r="C415" s="8" t="s">
        <v>42</v>
      </c>
      <c r="D415" s="11">
        <v>77520</v>
      </c>
      <c r="E415" s="11">
        <v>77520</v>
      </c>
      <c r="F415" s="11"/>
      <c r="G415" s="11"/>
      <c r="H415" s="11"/>
    </row>
    <row r="416" spans="1:8" ht="12.75">
      <c r="A416" s="24" t="s">
        <v>434</v>
      </c>
      <c r="B416" s="161"/>
      <c r="C416" s="12" t="s">
        <v>264</v>
      </c>
      <c r="D416" s="150">
        <f>D417</f>
        <v>212540</v>
      </c>
      <c r="E416" s="150">
        <f>E417</f>
        <v>212540</v>
      </c>
      <c r="F416" s="150">
        <f>F417</f>
        <v>0</v>
      </c>
      <c r="G416" s="150">
        <f>G417</f>
        <v>0</v>
      </c>
      <c r="H416" s="150">
        <f>H417</f>
        <v>0</v>
      </c>
    </row>
    <row r="417" spans="1:8" ht="12" customHeight="1" thickBot="1">
      <c r="A417" s="27"/>
      <c r="B417" s="18" t="s">
        <v>432</v>
      </c>
      <c r="C417" s="8" t="s">
        <v>585</v>
      </c>
      <c r="D417" s="6">
        <v>212540</v>
      </c>
      <c r="E417" s="6">
        <v>212540</v>
      </c>
      <c r="F417" s="6"/>
      <c r="G417" s="6"/>
      <c r="H417" s="6"/>
    </row>
    <row r="418" spans="1:8" ht="15" thickBot="1" thickTop="1">
      <c r="A418" s="47" t="s">
        <v>435</v>
      </c>
      <c r="B418" s="48"/>
      <c r="C418" s="49" t="s">
        <v>274</v>
      </c>
      <c r="D418" s="49">
        <f>SUM(D419+D435+D438)</f>
        <v>1485254</v>
      </c>
      <c r="E418" s="49">
        <f>SUM(E419+E435+E438)</f>
        <v>933892</v>
      </c>
      <c r="F418" s="49">
        <f>SUM(F419+F435+F438)</f>
        <v>551362</v>
      </c>
      <c r="G418" s="49">
        <f>SUM(G419+G435+G438)</f>
        <v>0</v>
      </c>
      <c r="H418" s="49">
        <f>SUM(H419+H435+H438)</f>
        <v>0</v>
      </c>
    </row>
    <row r="419" spans="1:8" ht="13.5" thickTop="1">
      <c r="A419" s="147" t="s">
        <v>436</v>
      </c>
      <c r="B419" s="19"/>
      <c r="C419" s="12" t="s">
        <v>275</v>
      </c>
      <c r="D419" s="33">
        <f>SUM(D420:D433)</f>
        <v>551362</v>
      </c>
      <c r="E419" s="33">
        <f>SUM(E420:E433)</f>
        <v>0</v>
      </c>
      <c r="F419" s="33">
        <f>SUM(F420:F433)</f>
        <v>551362</v>
      </c>
      <c r="G419" s="33">
        <f>SUM(G420:G433)</f>
        <v>0</v>
      </c>
      <c r="H419" s="33">
        <f>SUM(H420:H433)</f>
        <v>0</v>
      </c>
    </row>
    <row r="420" spans="1:8" ht="12.75">
      <c r="A420" s="27"/>
      <c r="B420" s="18" t="s">
        <v>329</v>
      </c>
      <c r="C420" s="8" t="s">
        <v>651</v>
      </c>
      <c r="D420" s="6">
        <v>1550</v>
      </c>
      <c r="E420" s="6"/>
      <c r="F420" s="6">
        <v>1550</v>
      </c>
      <c r="G420" s="6"/>
      <c r="H420" s="6"/>
    </row>
    <row r="421" spans="1:8" ht="12.75">
      <c r="A421" s="27"/>
      <c r="B421" s="18" t="s">
        <v>331</v>
      </c>
      <c r="C421" s="8" t="s">
        <v>348</v>
      </c>
      <c r="D421" s="6">
        <v>264472</v>
      </c>
      <c r="E421" s="6"/>
      <c r="F421" s="6">
        <v>264472</v>
      </c>
      <c r="G421" s="6"/>
      <c r="H421" s="6"/>
    </row>
    <row r="422" spans="1:8" ht="12.75">
      <c r="A422" s="27"/>
      <c r="B422" s="18" t="s">
        <v>332</v>
      </c>
      <c r="C422" s="8" t="s">
        <v>254</v>
      </c>
      <c r="D422" s="6">
        <v>19200</v>
      </c>
      <c r="E422" s="6"/>
      <c r="F422" s="6">
        <v>19200</v>
      </c>
      <c r="G422" s="6"/>
      <c r="H422" s="6"/>
    </row>
    <row r="423" spans="1:8" ht="12.75">
      <c r="A423" s="27"/>
      <c r="B423" s="18" t="s">
        <v>296</v>
      </c>
      <c r="C423" s="8" t="s">
        <v>191</v>
      </c>
      <c r="D423" s="6">
        <v>49916</v>
      </c>
      <c r="E423" s="6"/>
      <c r="F423" s="6">
        <v>49916</v>
      </c>
      <c r="G423" s="6"/>
      <c r="H423" s="6"/>
    </row>
    <row r="424" spans="1:8" ht="12.75">
      <c r="A424" s="27"/>
      <c r="B424" s="18" t="s">
        <v>297</v>
      </c>
      <c r="C424" s="8" t="s">
        <v>75</v>
      </c>
      <c r="D424" s="6">
        <v>7224</v>
      </c>
      <c r="E424" s="6"/>
      <c r="F424" s="6">
        <v>7224</v>
      </c>
      <c r="G424" s="6"/>
      <c r="H424" s="6"/>
    </row>
    <row r="425" spans="1:8" ht="12.75">
      <c r="A425" s="27"/>
      <c r="B425" s="18" t="s">
        <v>291</v>
      </c>
      <c r="C425" s="8" t="s">
        <v>302</v>
      </c>
      <c r="D425" s="6">
        <v>52700</v>
      </c>
      <c r="E425" s="6"/>
      <c r="F425" s="6">
        <v>52700</v>
      </c>
      <c r="G425" s="6"/>
      <c r="H425" s="6"/>
    </row>
    <row r="426" spans="1:8" ht="12.75">
      <c r="A426" s="27"/>
      <c r="B426" s="18" t="s">
        <v>313</v>
      </c>
      <c r="C426" s="8" t="s">
        <v>66</v>
      </c>
      <c r="D426" s="6">
        <v>20000</v>
      </c>
      <c r="E426" s="6"/>
      <c r="F426" s="6">
        <v>20000</v>
      </c>
      <c r="G426" s="6"/>
      <c r="H426" s="6"/>
    </row>
    <row r="427" spans="1:8" ht="12.75">
      <c r="A427" s="27"/>
      <c r="B427" s="18" t="s">
        <v>652</v>
      </c>
      <c r="C427" s="8" t="s">
        <v>338</v>
      </c>
      <c r="D427" s="6">
        <v>1500</v>
      </c>
      <c r="E427" s="6"/>
      <c r="F427" s="6">
        <v>1500</v>
      </c>
      <c r="G427" s="6"/>
      <c r="H427" s="6"/>
    </row>
    <row r="428" spans="1:8" ht="12.75">
      <c r="A428" s="27"/>
      <c r="B428" s="18" t="s">
        <v>646</v>
      </c>
      <c r="C428" s="8" t="s">
        <v>349</v>
      </c>
      <c r="D428" s="6">
        <v>51500</v>
      </c>
      <c r="E428" s="6"/>
      <c r="F428" s="6">
        <v>51500</v>
      </c>
      <c r="G428" s="6"/>
      <c r="H428" s="6"/>
    </row>
    <row r="429" spans="1:8" ht="12.75">
      <c r="A429" s="27"/>
      <c r="B429" s="18" t="s">
        <v>334</v>
      </c>
      <c r="C429" s="8" t="s">
        <v>263</v>
      </c>
      <c r="D429" s="6">
        <v>2800</v>
      </c>
      <c r="E429" s="6"/>
      <c r="F429" s="6">
        <v>2800</v>
      </c>
      <c r="G429" s="6"/>
      <c r="H429" s="6"/>
    </row>
    <row r="430" spans="1:8" ht="12.75">
      <c r="A430" s="27"/>
      <c r="B430" s="18" t="s">
        <v>339</v>
      </c>
      <c r="C430" s="8" t="s">
        <v>653</v>
      </c>
      <c r="D430" s="6">
        <v>5100</v>
      </c>
      <c r="E430" s="6"/>
      <c r="F430" s="6">
        <v>5100</v>
      </c>
      <c r="G430" s="6"/>
      <c r="H430" s="6"/>
    </row>
    <row r="431" spans="1:8" ht="12.75">
      <c r="A431" s="27"/>
      <c r="B431" s="18" t="s">
        <v>335</v>
      </c>
      <c r="C431" s="8" t="s">
        <v>277</v>
      </c>
      <c r="D431" s="6">
        <v>7400</v>
      </c>
      <c r="E431" s="6"/>
      <c r="F431" s="6">
        <v>7400</v>
      </c>
      <c r="G431" s="6"/>
      <c r="H431" s="6"/>
    </row>
    <row r="432" spans="1:8" ht="12.75">
      <c r="A432" s="27"/>
      <c r="B432" s="18" t="s">
        <v>18</v>
      </c>
      <c r="C432" s="8" t="s">
        <v>457</v>
      </c>
      <c r="D432" s="6">
        <v>28000</v>
      </c>
      <c r="E432" s="6"/>
      <c r="F432" s="6">
        <v>28000</v>
      </c>
      <c r="G432" s="6"/>
      <c r="H432" s="6"/>
    </row>
    <row r="433" spans="1:8" ht="12.75">
      <c r="A433" s="27"/>
      <c r="B433" s="18" t="s">
        <v>245</v>
      </c>
      <c r="C433" s="8" t="s">
        <v>351</v>
      </c>
      <c r="D433" s="6">
        <f>SUM(D434:D434)</f>
        <v>40000</v>
      </c>
      <c r="E433" s="6"/>
      <c r="F433" s="6">
        <f>SUM(F434:F434)</f>
        <v>40000</v>
      </c>
      <c r="G433" s="6"/>
      <c r="H433" s="6"/>
    </row>
    <row r="434" spans="1:8" ht="12.75">
      <c r="A434" s="27"/>
      <c r="B434" s="18" t="s">
        <v>403</v>
      </c>
      <c r="C434" s="6" t="s">
        <v>615</v>
      </c>
      <c r="D434" s="6">
        <v>40000</v>
      </c>
      <c r="E434" s="6"/>
      <c r="F434" s="6">
        <v>40000</v>
      </c>
      <c r="G434" s="6"/>
      <c r="H434" s="6"/>
    </row>
    <row r="435" spans="1:8" ht="12.75">
      <c r="A435" s="27" t="s">
        <v>437</v>
      </c>
      <c r="B435" s="18"/>
      <c r="C435" s="5" t="s">
        <v>438</v>
      </c>
      <c r="D435" s="5">
        <f>SUM(D436)</f>
        <v>100100</v>
      </c>
      <c r="E435" s="5">
        <f>SUM(E436)</f>
        <v>100100</v>
      </c>
      <c r="F435" s="5">
        <f>SUM(F436)</f>
        <v>0</v>
      </c>
      <c r="G435" s="5"/>
      <c r="H435" s="5"/>
    </row>
    <row r="436" spans="1:8" ht="12.75">
      <c r="A436" s="27"/>
      <c r="B436" s="18" t="s">
        <v>401</v>
      </c>
      <c r="C436" s="8" t="s">
        <v>411</v>
      </c>
      <c r="D436" s="6">
        <v>100100</v>
      </c>
      <c r="E436" s="6">
        <v>100100</v>
      </c>
      <c r="F436" s="6"/>
      <c r="G436" s="6"/>
      <c r="H436" s="6"/>
    </row>
    <row r="437" spans="1:8" ht="12.75">
      <c r="A437" s="27"/>
      <c r="B437" s="18"/>
      <c r="C437" s="8" t="s">
        <v>171</v>
      </c>
      <c r="D437" s="6"/>
      <c r="E437" s="6"/>
      <c r="F437" s="6"/>
      <c r="G437" s="6"/>
      <c r="H437" s="6"/>
    </row>
    <row r="438" spans="1:8" ht="12.75">
      <c r="A438" s="27" t="s">
        <v>439</v>
      </c>
      <c r="B438" s="18" t="s">
        <v>245</v>
      </c>
      <c r="C438" s="5" t="s">
        <v>251</v>
      </c>
      <c r="D438" s="5">
        <f>SUM(D439:D441)</f>
        <v>833792</v>
      </c>
      <c r="E438" s="5">
        <f>SUM(E439:E441)</f>
        <v>833792</v>
      </c>
      <c r="F438" s="5">
        <f>SUM(F439:F441)</f>
        <v>0</v>
      </c>
      <c r="G438" s="5"/>
      <c r="H438" s="5"/>
    </row>
    <row r="439" spans="1:8" ht="12.75">
      <c r="A439" s="27"/>
      <c r="B439" s="18" t="s">
        <v>300</v>
      </c>
      <c r="C439" s="8" t="s">
        <v>192</v>
      </c>
      <c r="D439" s="8">
        <v>627432</v>
      </c>
      <c r="E439" s="8">
        <v>627432</v>
      </c>
      <c r="F439" s="8"/>
      <c r="G439" s="8"/>
      <c r="H439" s="8"/>
    </row>
    <row r="440" spans="1:8" ht="12.75">
      <c r="A440" s="27"/>
      <c r="B440" s="18" t="s">
        <v>300</v>
      </c>
      <c r="C440" s="8" t="s">
        <v>193</v>
      </c>
      <c r="D440" s="6">
        <v>99610</v>
      </c>
      <c r="E440" s="6">
        <v>99610</v>
      </c>
      <c r="F440" s="6"/>
      <c r="G440" s="6"/>
      <c r="H440" s="6"/>
    </row>
    <row r="441" spans="1:8" ht="13.5" thickBot="1">
      <c r="A441" s="24"/>
      <c r="B441" s="15" t="s">
        <v>300</v>
      </c>
      <c r="C441" s="50" t="s">
        <v>240</v>
      </c>
      <c r="D441" s="11">
        <v>106750</v>
      </c>
      <c r="E441" s="11">
        <v>106750</v>
      </c>
      <c r="F441" s="11"/>
      <c r="G441" s="11"/>
      <c r="H441" s="11"/>
    </row>
    <row r="442" spans="1:8" s="171" customFormat="1" ht="15" thickBot="1" thickTop="1">
      <c r="A442" s="47"/>
      <c r="B442" s="48"/>
      <c r="C442" s="49" t="s">
        <v>146</v>
      </c>
      <c r="D442" s="49">
        <f>SUM(D11+D40+D54+D61+D72+D81+D148+D151+D171+D184+D191+D199+D290+D301+D350+D354+D376+D409+D418)</f>
        <v>33789254</v>
      </c>
      <c r="E442" s="49">
        <f>SUM(E11+E40+E54+E61+E72+E81+E148+E151+E171+E184+E191+E199+E290+E301+E350+E354+E376+E409+E418)</f>
        <v>18430438</v>
      </c>
      <c r="F442" s="49">
        <f>SUM(F11+F40+F54+F61+F72+F81+F148+F151+F171+F184+F191+F199+F290+F301+F350+F354+F376+F409+F418)</f>
        <v>551362</v>
      </c>
      <c r="G442" s="49">
        <f>SUM(G11+G40+G54+G61+G72+G81+G148+G151+G171+G184+G191+G199+G290+G301+G350+G354+G376+G409+G418)</f>
        <v>2376218</v>
      </c>
      <c r="H442" s="49">
        <f>SUM(H11+H40+H54+H61+H72+H81+H148+H151+H171+H184+H191+H199+H290+H301+H350+H354+H376+H409+H418)</f>
        <v>12431236</v>
      </c>
    </row>
    <row r="443" spans="1:8" ht="15" thickTop="1">
      <c r="A443" s="21"/>
      <c r="B443" s="21"/>
      <c r="C443" s="158" t="s">
        <v>194</v>
      </c>
      <c r="D443" s="158">
        <f>SUM(D16:D19,D84:D88,D105:D109,D176:D180,D203:D206,D227:D230,D244:D247,D262:D266,D284:D287,D304:D307,D326,D333:D336,D357:D360,D421:D424)</f>
        <v>13916909</v>
      </c>
      <c r="E443" s="158">
        <f>SUM(E16:E19,E84:E88,E105:E109,E176:E180,E203:E206,E227:E230,E244:E247,E262:E266,E284:E287,E304:E307,E326,E333:E336,E357:E360,E421:E424)</f>
        <v>2118257</v>
      </c>
      <c r="F443" s="158">
        <f>SUM(F16:F19,F84:F88,F105:F109,F176:F180,F203:F206,F227:F230,F244:F247,F262:F266,F284:F287,F304:F307,F326,F333:F336,F357:F360,F421:F424)</f>
        <v>340812</v>
      </c>
      <c r="G443" s="158">
        <f>SUM(G16:G19,G84:G88,G105:G109,G176:G180,G203:G206,G227:G230,G244:G247,G262:G266,G284:G287,G304:G307,G326,G333:G336,G357:G360,G421:G424)</f>
        <v>955337</v>
      </c>
      <c r="H443" s="158">
        <f>SUM(H16:H19,H84:H88,H105:H109,H176:H180,H203:H206,H227:H230,H244:H247,H262:H266,H284:H287,H304:H307,H326,H333:H336,H357:H360,H421:H424)</f>
        <v>10502503</v>
      </c>
    </row>
    <row r="444" spans="1:8" ht="14.25">
      <c r="A444" s="21"/>
      <c r="B444" s="21"/>
      <c r="C444" s="155" t="s">
        <v>577</v>
      </c>
      <c r="D444" s="155"/>
      <c r="E444" s="155"/>
      <c r="F444" s="155"/>
      <c r="G444" s="155"/>
      <c r="H444" s="155"/>
    </row>
    <row r="445" spans="1:8" ht="14.25">
      <c r="A445" s="21"/>
      <c r="B445" s="21"/>
      <c r="C445" s="156" t="s">
        <v>509</v>
      </c>
      <c r="D445" s="156">
        <f>SUM(D24,D39,D44,D49,D67,D69,D80,D130,D147,D153,D163,D221,D275,D382,D387,D398,D406,D433,D439:D441)</f>
        <v>8096383</v>
      </c>
      <c r="E445" s="156">
        <f>SUM(E24,E39,E44,E49,E67,E69,E80,E130,E147,E153,E163,E221,E275,E382,E387,E398,E406,E433,E439:E441)</f>
        <v>8056383</v>
      </c>
      <c r="F445" s="156">
        <f>SUM(F24,F39,F44,F49,F67,F69,F80,F130,F147,F153,F163,F221,F275,F382,F387,F398,F406,F433,F439:F441)</f>
        <v>40000</v>
      </c>
      <c r="G445" s="156">
        <f>SUM(G24,G39,G44,G49,G67,G69,G80,G130,G147,G153,G163,G221,G275,G382,G387,G398,G406,G433,G439:G441)</f>
        <v>0</v>
      </c>
      <c r="H445" s="156">
        <f>SUM(H24,H39,H44,H49,H67,H69,H80,H130,H147,H153,H163,H221,H275,H382,H387,H398,H406,H433,H439:H441)</f>
        <v>0</v>
      </c>
    </row>
    <row r="446" spans="1:8" ht="14.25">
      <c r="A446" s="21"/>
      <c r="B446" s="21"/>
      <c r="C446" s="156" t="s">
        <v>578</v>
      </c>
      <c r="D446" s="159">
        <f>SUM(D36+D42+D56+D63+D135+D155+D201+D242+D292+D352+D370+D414+D417+D436)</f>
        <v>1381621</v>
      </c>
      <c r="E446" s="159">
        <f>SUM(E36+E42+E56+E63+E135+E155+E201+E242+E292+E352+E370+E414+E417+E436)</f>
        <v>1381621</v>
      </c>
      <c r="F446" s="159">
        <f>SUM(F36+F42+F56+F63+F135+F155+F201+F242+F292+F352+F370+F414+F417+F436)</f>
        <v>0</v>
      </c>
      <c r="G446" s="159">
        <f>SUM(G36+G42+G56+G63+G135+G155+G201+G242+G292+G352+G370+G414+G417+G436)</f>
        <v>0</v>
      </c>
      <c r="H446" s="159">
        <f>SUM(H36+H42+H56+H63+H135+H155+H201+H242+H292+H352+H370+H414+H417+H436)</f>
        <v>0</v>
      </c>
    </row>
    <row r="447" spans="3:8" ht="12.75">
      <c r="C447" s="157" t="s">
        <v>579</v>
      </c>
      <c r="D447" s="156">
        <f>SUM(D56+D135+D292+D352+D370+D436)</f>
        <v>269012</v>
      </c>
      <c r="E447" s="156">
        <f>SUM(E56+E135+E292+E352+E370+E436)</f>
        <v>269012</v>
      </c>
      <c r="F447" s="156">
        <f>SUM(F56+F135+F292+F352+F370+F436)</f>
        <v>0</v>
      </c>
      <c r="G447" s="156">
        <f>SUM(G56+G135+G292+G352+G370+G436)</f>
        <v>0</v>
      </c>
      <c r="H447" s="156">
        <f>SUM(H56+H135+H292+H352+H370+H436)</f>
        <v>0</v>
      </c>
    </row>
    <row r="448" spans="3:8" ht="12.75">
      <c r="C448" s="157" t="s">
        <v>613</v>
      </c>
      <c r="D448" s="156">
        <f>SUM(D186)</f>
        <v>224682</v>
      </c>
      <c r="E448" s="156">
        <f>SUM(E186)</f>
        <v>224682</v>
      </c>
      <c r="F448" s="156">
        <f>SUM(F186)</f>
        <v>0</v>
      </c>
      <c r="G448" s="156">
        <f>SUM(G186)</f>
        <v>0</v>
      </c>
      <c r="H448" s="156">
        <f>SUM(H186)</f>
        <v>0</v>
      </c>
    </row>
    <row r="449" spans="3:8" ht="13.5" thickBot="1">
      <c r="C449" s="157" t="s">
        <v>614</v>
      </c>
      <c r="D449" s="156">
        <f>SUM(D189)</f>
        <v>296100</v>
      </c>
      <c r="E449" s="156">
        <f>SUM(E189)</f>
        <v>296100</v>
      </c>
      <c r="F449" s="156">
        <f>SUM(F189)</f>
        <v>0</v>
      </c>
      <c r="G449" s="156">
        <f>SUM(G189)</f>
        <v>0</v>
      </c>
      <c r="H449" s="156">
        <f>SUM(H189)</f>
        <v>0</v>
      </c>
    </row>
    <row r="450" spans="2:8" ht="13.5" thickTop="1">
      <c r="B450" s="129" t="s">
        <v>580</v>
      </c>
      <c r="C450" s="234" t="s">
        <v>581</v>
      </c>
      <c r="D450" s="235">
        <f>SUM(D451:D452)</f>
        <v>1814635</v>
      </c>
      <c r="E450" s="235">
        <f>SUM(E451:E452)</f>
        <v>1814635</v>
      </c>
      <c r="F450" s="130"/>
      <c r="G450" s="130"/>
      <c r="H450" s="130"/>
    </row>
    <row r="451" spans="2:8" ht="12.75">
      <c r="B451" s="129"/>
      <c r="C451" s="236" t="s">
        <v>582</v>
      </c>
      <c r="D451" s="237">
        <v>1587275</v>
      </c>
      <c r="E451" s="237">
        <v>1587275</v>
      </c>
      <c r="F451" s="130" t="s">
        <v>245</v>
      </c>
      <c r="G451" s="130" t="s">
        <v>245</v>
      </c>
      <c r="H451" s="130" t="s">
        <v>245</v>
      </c>
    </row>
    <row r="452" spans="2:8" ht="13.5" thickBot="1">
      <c r="B452" s="129"/>
      <c r="C452" s="226" t="s">
        <v>583</v>
      </c>
      <c r="D452" s="229">
        <v>227360</v>
      </c>
      <c r="E452" s="229">
        <v>227360</v>
      </c>
      <c r="F452" s="130" t="s">
        <v>245</v>
      </c>
      <c r="G452" s="130" t="s">
        <v>245</v>
      </c>
      <c r="H452" s="130" t="s">
        <v>245</v>
      </c>
    </row>
    <row r="453" spans="2:8" ht="14.25" thickBot="1" thickTop="1">
      <c r="B453" s="129"/>
      <c r="C453" s="238" t="s">
        <v>257</v>
      </c>
      <c r="D453" s="239">
        <f>SUM(D442+D450)</f>
        <v>35603889</v>
      </c>
      <c r="E453" s="239">
        <f>SUM(E442+E450)</f>
        <v>20245073</v>
      </c>
      <c r="F453" s="130"/>
      <c r="G453" s="130"/>
      <c r="H453" s="130"/>
    </row>
    <row r="454" spans="1:5" ht="13.5" thickTop="1">
      <c r="A454" s="22" t="s">
        <v>245</v>
      </c>
      <c r="B454" s="129"/>
      <c r="C454" s="56" t="s">
        <v>245</v>
      </c>
      <c r="D454" s="130"/>
      <c r="E454" s="130"/>
    </row>
    <row r="455" spans="3:5" ht="12.75">
      <c r="C455" t="s">
        <v>245</v>
      </c>
      <c r="D455" s="130" t="s">
        <v>245</v>
      </c>
      <c r="E455" s="130" t="s">
        <v>245</v>
      </c>
    </row>
    <row r="456" spans="3:5" ht="12.75">
      <c r="C456" t="s">
        <v>245</v>
      </c>
      <c r="D456" s="130" t="s">
        <v>245</v>
      </c>
      <c r="E456" s="130" t="s">
        <v>245</v>
      </c>
    </row>
    <row r="457" spans="4:5" ht="12.75">
      <c r="D457" s="130"/>
      <c r="E457" s="130"/>
    </row>
  </sheetData>
  <printOptions/>
  <pageMargins left="1.3779527559055118" right="0" top="0.7086614173228347" bottom="0.7874015748031497" header="0.5118110236220472" footer="0.5118110236220472"/>
  <pageSetup horizontalDpi="300" verticalDpi="300"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22" customWidth="1"/>
    <col min="2" max="2" width="4.875" style="13" customWidth="1"/>
    <col min="3" max="3" width="43.25390625" style="0" customWidth="1"/>
    <col min="4" max="4" width="12.25390625" style="0" customWidth="1"/>
    <col min="5" max="5" width="14.875" style="0" customWidth="1"/>
    <col min="6" max="6" width="10.875" style="0" customWidth="1"/>
    <col min="7" max="7" width="11.25390625" style="0" customWidth="1"/>
  </cols>
  <sheetData>
    <row r="1" spans="1:3" ht="15">
      <c r="A1" s="22" t="s">
        <v>245</v>
      </c>
      <c r="C1" s="173" t="s">
        <v>664</v>
      </c>
    </row>
    <row r="2" spans="1:3" ht="12.75">
      <c r="A2" s="22" t="s">
        <v>245</v>
      </c>
      <c r="C2" s="172" t="s">
        <v>106</v>
      </c>
    </row>
    <row r="3" spans="1:3" ht="12.75">
      <c r="A3" s="22" t="s">
        <v>245</v>
      </c>
      <c r="C3" s="193" t="s">
        <v>665</v>
      </c>
    </row>
    <row r="4" ht="12.75">
      <c r="C4" s="193"/>
    </row>
    <row r="6" ht="12.75">
      <c r="C6" s="54" t="s">
        <v>622</v>
      </c>
    </row>
    <row r="7" ht="13.5" thickBot="1">
      <c r="C7" s="54" t="s">
        <v>623</v>
      </c>
    </row>
    <row r="8" spans="1:7" ht="14.25" thickBot="1" thickTop="1">
      <c r="A8" s="23" t="s">
        <v>241</v>
      </c>
      <c r="B8" s="14"/>
      <c r="C8" s="1" t="s">
        <v>242</v>
      </c>
      <c r="D8" s="1" t="s">
        <v>225</v>
      </c>
      <c r="E8" s="179" t="s">
        <v>389</v>
      </c>
      <c r="F8" s="366" t="s">
        <v>574</v>
      </c>
      <c r="G8" s="367" t="s">
        <v>575</v>
      </c>
    </row>
    <row r="9" spans="1:7" ht="13.5" thickTop="1">
      <c r="A9" s="24" t="s">
        <v>243</v>
      </c>
      <c r="B9" s="15"/>
      <c r="C9" s="2" t="s">
        <v>244</v>
      </c>
      <c r="D9" s="2" t="s">
        <v>624</v>
      </c>
      <c r="E9" s="224" t="s">
        <v>627</v>
      </c>
      <c r="F9" s="224" t="s">
        <v>673</v>
      </c>
      <c r="G9" s="1" t="s">
        <v>675</v>
      </c>
    </row>
    <row r="10" spans="1:7" ht="12.75">
      <c r="A10" s="24"/>
      <c r="B10" s="15" t="s">
        <v>628</v>
      </c>
      <c r="C10" s="50"/>
      <c r="D10" s="2" t="s">
        <v>625</v>
      </c>
      <c r="E10" s="2" t="s">
        <v>385</v>
      </c>
      <c r="F10" s="2" t="s">
        <v>674</v>
      </c>
      <c r="G10" s="2" t="s">
        <v>674</v>
      </c>
    </row>
    <row r="11" spans="1:7" ht="12.75">
      <c r="A11" s="24"/>
      <c r="B11" s="15"/>
      <c r="C11" s="50"/>
      <c r="D11" s="2" t="s">
        <v>158</v>
      </c>
      <c r="E11" s="2" t="s">
        <v>386</v>
      </c>
      <c r="F11" s="2" t="s">
        <v>139</v>
      </c>
      <c r="G11" s="2" t="s">
        <v>347</v>
      </c>
    </row>
    <row r="12" spans="1:7" ht="13.5" thickBot="1">
      <c r="A12" s="25"/>
      <c r="B12" s="16"/>
      <c r="C12" s="3"/>
      <c r="D12" s="4" t="s">
        <v>626</v>
      </c>
      <c r="E12" s="4" t="s">
        <v>387</v>
      </c>
      <c r="F12" s="4" t="s">
        <v>245</v>
      </c>
      <c r="G12" s="4" t="s">
        <v>245</v>
      </c>
    </row>
    <row r="13" spans="1:7" ht="14.25" thickBot="1" thickTop="1">
      <c r="A13" s="25" t="s">
        <v>590</v>
      </c>
      <c r="B13" s="16" t="s">
        <v>591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7" ht="14.25" thickBot="1" thickTop="1">
      <c r="A14" s="34" t="s">
        <v>320</v>
      </c>
      <c r="B14" s="35"/>
      <c r="C14" s="36" t="s">
        <v>321</v>
      </c>
      <c r="D14" s="37">
        <f>SUM(D15)</f>
        <v>136779</v>
      </c>
      <c r="E14" s="37">
        <f>SUM(E15)</f>
        <v>136779</v>
      </c>
      <c r="F14" s="37">
        <f>SUM(F15)</f>
        <v>136779</v>
      </c>
      <c r="G14" s="37">
        <f>SUM(G15)</f>
        <v>0</v>
      </c>
    </row>
    <row r="15" spans="1:7" ht="13.5" thickTop="1">
      <c r="A15" s="147" t="s">
        <v>322</v>
      </c>
      <c r="B15" s="148"/>
      <c r="C15" s="149" t="s">
        <v>276</v>
      </c>
      <c r="D15" s="150">
        <f>SUM(D16)</f>
        <v>136779</v>
      </c>
      <c r="E15" s="150">
        <f>SUM(E17)</f>
        <v>136779</v>
      </c>
      <c r="F15" s="150">
        <f>SUM(F17)</f>
        <v>136779</v>
      </c>
      <c r="G15" s="150">
        <f>SUM(G17)</f>
        <v>0</v>
      </c>
    </row>
    <row r="16" spans="1:7" ht="12.75">
      <c r="A16" s="24"/>
      <c r="B16" s="19" t="s">
        <v>629</v>
      </c>
      <c r="C16" s="9" t="s">
        <v>630</v>
      </c>
      <c r="D16" s="9">
        <v>136779</v>
      </c>
      <c r="E16" s="9"/>
      <c r="F16" s="9"/>
      <c r="G16" s="9"/>
    </row>
    <row r="17" spans="1:7" ht="13.5" thickBot="1">
      <c r="A17" s="24"/>
      <c r="B17" s="19" t="s">
        <v>331</v>
      </c>
      <c r="C17" s="9" t="s">
        <v>666</v>
      </c>
      <c r="D17" s="9"/>
      <c r="E17" s="9">
        <v>136779</v>
      </c>
      <c r="F17" s="9">
        <v>136779</v>
      </c>
      <c r="G17" s="9"/>
    </row>
    <row r="18" spans="1:7" ht="39.75" thickBot="1" thickTop="1">
      <c r="A18" s="34" t="s">
        <v>523</v>
      </c>
      <c r="B18" s="35"/>
      <c r="C18" s="36" t="s">
        <v>633</v>
      </c>
      <c r="D18" s="37">
        <f>SUM(D20)</f>
        <v>3485</v>
      </c>
      <c r="E18" s="37">
        <f>SUM(E21)</f>
        <v>3485</v>
      </c>
      <c r="F18" s="37">
        <f>SUM(F21)</f>
        <v>3485</v>
      </c>
      <c r="G18" s="37">
        <f>SUM(G21)</f>
        <v>0</v>
      </c>
    </row>
    <row r="19" spans="1:7" ht="26.25" thickTop="1">
      <c r="A19" s="375" t="s">
        <v>524</v>
      </c>
      <c r="B19" s="376"/>
      <c r="C19" s="377" t="s">
        <v>672</v>
      </c>
      <c r="D19" s="378">
        <v>3485</v>
      </c>
      <c r="E19" s="378">
        <v>3485</v>
      </c>
      <c r="F19" s="378">
        <v>3485</v>
      </c>
      <c r="G19" s="378"/>
    </row>
    <row r="20" spans="1:7" ht="12.75">
      <c r="A20" s="24" t="s">
        <v>245</v>
      </c>
      <c r="B20" s="15" t="s">
        <v>629</v>
      </c>
      <c r="C20" s="50" t="s">
        <v>630</v>
      </c>
      <c r="D20" s="11">
        <v>3485</v>
      </c>
      <c r="E20" s="11"/>
      <c r="F20" s="11"/>
      <c r="G20" s="11"/>
    </row>
    <row r="21" spans="1:7" ht="13.5" thickBot="1">
      <c r="A21" s="175"/>
      <c r="B21" s="176" t="s">
        <v>291</v>
      </c>
      <c r="C21" s="177" t="s">
        <v>302</v>
      </c>
      <c r="D21" s="178"/>
      <c r="E21" s="178">
        <v>3485</v>
      </c>
      <c r="F21" s="178">
        <v>3485</v>
      </c>
      <c r="G21" s="178"/>
    </row>
    <row r="22" spans="1:7" ht="15" thickBot="1" thickTop="1">
      <c r="A22" s="47" t="s">
        <v>327</v>
      </c>
      <c r="B22" s="48"/>
      <c r="C22" s="49" t="s">
        <v>82</v>
      </c>
      <c r="D22" s="49">
        <f>SUM(D23+D39+D43+D48+D51+D63)</f>
        <v>1643000</v>
      </c>
      <c r="E22" s="49">
        <f>SUM(E23+E39+E43+E48+E51+E63)</f>
        <v>1643000</v>
      </c>
      <c r="F22" s="49"/>
      <c r="G22" s="49">
        <f>SUM(G23+G39+G43+G48+G51+G63)</f>
        <v>1643000</v>
      </c>
    </row>
    <row r="23" spans="1:7" ht="13.5" thickTop="1">
      <c r="A23" s="24" t="s">
        <v>83</v>
      </c>
      <c r="B23" s="19"/>
      <c r="C23" s="12" t="s">
        <v>394</v>
      </c>
      <c r="D23" s="33">
        <f>SUM(D24)</f>
        <v>488000</v>
      </c>
      <c r="E23" s="33">
        <f>SUM(E25:E38)</f>
        <v>488000</v>
      </c>
      <c r="F23" s="33"/>
      <c r="G23" s="33">
        <f>SUM(G25:G38)</f>
        <v>488000</v>
      </c>
    </row>
    <row r="24" spans="1:7" ht="12.75">
      <c r="A24" s="27"/>
      <c r="B24" s="18" t="s">
        <v>629</v>
      </c>
      <c r="C24" s="8" t="s">
        <v>573</v>
      </c>
      <c r="D24" s="6">
        <v>488000</v>
      </c>
      <c r="E24" s="6"/>
      <c r="F24" s="6"/>
      <c r="G24" s="6"/>
    </row>
    <row r="25" spans="1:7" ht="12.75">
      <c r="A25" s="27"/>
      <c r="B25" s="18" t="s">
        <v>329</v>
      </c>
      <c r="C25" s="8" t="s">
        <v>654</v>
      </c>
      <c r="D25" s="6"/>
      <c r="E25" s="6">
        <v>372</v>
      </c>
      <c r="F25" s="6"/>
      <c r="G25" s="6">
        <v>372</v>
      </c>
    </row>
    <row r="26" spans="1:7" ht="12.75">
      <c r="A26" s="27"/>
      <c r="B26" s="18" t="s">
        <v>331</v>
      </c>
      <c r="C26" s="8" t="s">
        <v>348</v>
      </c>
      <c r="D26" s="6"/>
      <c r="E26" s="6">
        <v>263286</v>
      </c>
      <c r="F26" s="6"/>
      <c r="G26" s="6">
        <v>263286</v>
      </c>
    </row>
    <row r="27" spans="1:7" ht="12.75">
      <c r="A27" s="27"/>
      <c r="B27" s="18" t="s">
        <v>332</v>
      </c>
      <c r="C27" s="8" t="s">
        <v>254</v>
      </c>
      <c r="D27" s="6"/>
      <c r="E27" s="6">
        <v>19206</v>
      </c>
      <c r="F27" s="6"/>
      <c r="G27" s="6">
        <v>19206</v>
      </c>
    </row>
    <row r="28" spans="1:7" ht="12.75">
      <c r="A28" s="27"/>
      <c r="B28" s="18" t="s">
        <v>296</v>
      </c>
      <c r="C28" s="8" t="s">
        <v>249</v>
      </c>
      <c r="D28" s="6"/>
      <c r="E28" s="6">
        <v>49700</v>
      </c>
      <c r="F28" s="6"/>
      <c r="G28" s="6">
        <v>49700</v>
      </c>
    </row>
    <row r="29" spans="1:7" ht="12.75">
      <c r="A29" s="27"/>
      <c r="B29" s="18" t="s">
        <v>297</v>
      </c>
      <c r="C29" s="8" t="s">
        <v>75</v>
      </c>
      <c r="D29" s="6"/>
      <c r="E29" s="6">
        <v>6867</v>
      </c>
      <c r="F29" s="6"/>
      <c r="G29" s="6">
        <v>6867</v>
      </c>
    </row>
    <row r="30" spans="1:7" ht="12.75">
      <c r="A30" s="27"/>
      <c r="B30" s="18" t="s">
        <v>291</v>
      </c>
      <c r="C30" s="8" t="s">
        <v>302</v>
      </c>
      <c r="D30" s="6"/>
      <c r="E30" s="6">
        <v>58610</v>
      </c>
      <c r="F30" s="6"/>
      <c r="G30" s="6">
        <v>58610</v>
      </c>
    </row>
    <row r="31" spans="1:7" ht="12.75">
      <c r="A31" s="27"/>
      <c r="B31" s="18" t="s">
        <v>559</v>
      </c>
      <c r="C31" s="8" t="s">
        <v>562</v>
      </c>
      <c r="D31" s="6"/>
      <c r="E31" s="6">
        <v>42042</v>
      </c>
      <c r="F31" s="6"/>
      <c r="G31" s="6">
        <v>42042</v>
      </c>
    </row>
    <row r="32" spans="1:7" ht="12.75">
      <c r="A32" s="27"/>
      <c r="B32" s="18" t="s">
        <v>453</v>
      </c>
      <c r="C32" s="8" t="s">
        <v>454</v>
      </c>
      <c r="D32" s="6"/>
      <c r="E32" s="6">
        <v>1000</v>
      </c>
      <c r="F32" s="6"/>
      <c r="G32" s="6">
        <v>1000</v>
      </c>
    </row>
    <row r="33" spans="1:7" ht="12.75">
      <c r="A33" s="27"/>
      <c r="B33" s="18" t="s">
        <v>313</v>
      </c>
      <c r="C33" s="8" t="s">
        <v>70</v>
      </c>
      <c r="D33" s="6"/>
      <c r="E33" s="6">
        <v>7944</v>
      </c>
      <c r="F33" s="6"/>
      <c r="G33" s="6">
        <v>7944</v>
      </c>
    </row>
    <row r="34" spans="1:7" ht="12.75">
      <c r="A34" s="27"/>
      <c r="B34" s="18" t="s">
        <v>295</v>
      </c>
      <c r="C34" s="8" t="s">
        <v>338</v>
      </c>
      <c r="D34" s="6"/>
      <c r="E34" s="6">
        <v>1503</v>
      </c>
      <c r="F34" s="6"/>
      <c r="G34" s="6">
        <v>1503</v>
      </c>
    </row>
    <row r="35" spans="1:7" ht="12.75">
      <c r="A35" s="27"/>
      <c r="B35" s="18" t="s">
        <v>292</v>
      </c>
      <c r="C35" s="8" t="s">
        <v>349</v>
      </c>
      <c r="D35" s="6"/>
      <c r="E35" s="6">
        <v>20930</v>
      </c>
      <c r="F35" s="6"/>
      <c r="G35" s="6">
        <v>20930</v>
      </c>
    </row>
    <row r="36" spans="1:7" ht="12.75">
      <c r="A36" s="27"/>
      <c r="B36" s="18" t="s">
        <v>334</v>
      </c>
      <c r="C36" s="8" t="s">
        <v>263</v>
      </c>
      <c r="D36" s="6"/>
      <c r="E36" s="6">
        <v>1500</v>
      </c>
      <c r="F36" s="6"/>
      <c r="G36" s="6">
        <v>1500</v>
      </c>
    </row>
    <row r="37" spans="1:7" ht="12.75">
      <c r="A37" s="27"/>
      <c r="B37" s="18" t="s">
        <v>339</v>
      </c>
      <c r="C37" s="8" t="s">
        <v>23</v>
      </c>
      <c r="D37" s="6"/>
      <c r="E37" s="6">
        <v>4000</v>
      </c>
      <c r="F37" s="6"/>
      <c r="G37" s="6">
        <v>4000</v>
      </c>
    </row>
    <row r="38" spans="1:7" ht="12.75">
      <c r="A38" s="27"/>
      <c r="B38" s="18" t="s">
        <v>335</v>
      </c>
      <c r="C38" s="8" t="s">
        <v>277</v>
      </c>
      <c r="D38" s="6"/>
      <c r="E38" s="6">
        <v>11040</v>
      </c>
      <c r="F38" s="6"/>
      <c r="G38" s="6">
        <v>11040</v>
      </c>
    </row>
    <row r="39" spans="1:7" ht="12.75">
      <c r="A39" s="27" t="s">
        <v>84</v>
      </c>
      <c r="B39" s="18"/>
      <c r="C39" s="5" t="s">
        <v>199</v>
      </c>
      <c r="D39" s="5">
        <f>D41</f>
        <v>34000</v>
      </c>
      <c r="E39" s="5">
        <f>E42</f>
        <v>34000</v>
      </c>
      <c r="F39" s="5"/>
      <c r="G39" s="5">
        <f>G42</f>
        <v>34000</v>
      </c>
    </row>
    <row r="40" spans="1:7" ht="12.75">
      <c r="A40" s="27"/>
      <c r="B40" s="18"/>
      <c r="C40" s="5" t="s">
        <v>170</v>
      </c>
      <c r="D40" s="6"/>
      <c r="E40" s="6"/>
      <c r="F40" s="6"/>
      <c r="G40" s="6"/>
    </row>
    <row r="41" spans="1:7" ht="12.75">
      <c r="A41" s="27"/>
      <c r="B41" s="18" t="s">
        <v>629</v>
      </c>
      <c r="C41" s="8" t="s">
        <v>573</v>
      </c>
      <c r="D41" s="8">
        <v>34000</v>
      </c>
      <c r="E41" s="8"/>
      <c r="F41" s="8"/>
      <c r="G41" s="8"/>
    </row>
    <row r="42" spans="1:7" ht="12.75">
      <c r="A42" s="27"/>
      <c r="B42" s="18" t="s">
        <v>398</v>
      </c>
      <c r="C42" s="8" t="s">
        <v>631</v>
      </c>
      <c r="D42" s="6" t="s">
        <v>245</v>
      </c>
      <c r="E42" s="6">
        <v>34000</v>
      </c>
      <c r="F42" s="6"/>
      <c r="G42" s="6">
        <v>34000</v>
      </c>
    </row>
    <row r="43" spans="1:7" ht="12.75">
      <c r="A43" s="27" t="s">
        <v>85</v>
      </c>
      <c r="B43" s="18"/>
      <c r="C43" s="7" t="s">
        <v>395</v>
      </c>
      <c r="D43" s="5">
        <f>SUM(D45)</f>
        <v>650000</v>
      </c>
      <c r="E43" s="5">
        <f>SUM(E46:E47)</f>
        <v>650000</v>
      </c>
      <c r="F43" s="5"/>
      <c r="G43" s="5">
        <f>SUM(G46:G47)</f>
        <v>650000</v>
      </c>
    </row>
    <row r="44" spans="1:7" ht="12.75">
      <c r="A44" s="27"/>
      <c r="B44" s="18"/>
      <c r="C44" s="5" t="s">
        <v>200</v>
      </c>
      <c r="D44" s="6"/>
      <c r="E44" s="6"/>
      <c r="F44" s="6"/>
      <c r="G44" s="6"/>
    </row>
    <row r="45" spans="1:7" ht="12.75">
      <c r="A45" s="27"/>
      <c r="B45" s="18" t="s">
        <v>629</v>
      </c>
      <c r="C45" s="8" t="s">
        <v>573</v>
      </c>
      <c r="D45" s="6">
        <v>650000</v>
      </c>
      <c r="E45" s="6" t="s">
        <v>245</v>
      </c>
      <c r="F45" s="6"/>
      <c r="G45" s="6" t="s">
        <v>245</v>
      </c>
    </row>
    <row r="46" spans="1:7" ht="12.75">
      <c r="A46" s="27"/>
      <c r="B46" s="18" t="s">
        <v>396</v>
      </c>
      <c r="C46" s="8" t="s">
        <v>671</v>
      </c>
      <c r="D46" s="6"/>
      <c r="E46" s="6">
        <v>554000</v>
      </c>
      <c r="F46" s="6"/>
      <c r="G46" s="6">
        <v>554000</v>
      </c>
    </row>
    <row r="47" spans="1:7" ht="12.75">
      <c r="A47" s="27"/>
      <c r="B47" s="18" t="s">
        <v>296</v>
      </c>
      <c r="C47" s="8" t="s">
        <v>249</v>
      </c>
      <c r="D47" s="6" t="s">
        <v>245</v>
      </c>
      <c r="E47" s="6">
        <v>96000</v>
      </c>
      <c r="F47" s="6"/>
      <c r="G47" s="6">
        <v>96000</v>
      </c>
    </row>
    <row r="48" spans="1:7" ht="12.75">
      <c r="A48" s="27" t="s">
        <v>87</v>
      </c>
      <c r="B48" s="18"/>
      <c r="C48" s="5" t="s">
        <v>399</v>
      </c>
      <c r="D48" s="5">
        <f>D49</f>
        <v>81000</v>
      </c>
      <c r="E48" s="5">
        <f>E50</f>
        <v>81000</v>
      </c>
      <c r="F48" s="5"/>
      <c r="G48" s="5">
        <f>G50</f>
        <v>81000</v>
      </c>
    </row>
    <row r="49" spans="1:7" ht="12.75">
      <c r="A49" s="27"/>
      <c r="B49" s="18" t="s">
        <v>629</v>
      </c>
      <c r="C49" s="8" t="s">
        <v>573</v>
      </c>
      <c r="D49" s="8">
        <v>81000</v>
      </c>
      <c r="E49" s="8"/>
      <c r="F49" s="8"/>
      <c r="G49" s="8"/>
    </row>
    <row r="50" spans="1:7" ht="12.75">
      <c r="A50" s="27"/>
      <c r="B50" s="18" t="s">
        <v>396</v>
      </c>
      <c r="C50" s="8" t="s">
        <v>671</v>
      </c>
      <c r="D50" s="6" t="s">
        <v>245</v>
      </c>
      <c r="E50" s="6">
        <v>81000</v>
      </c>
      <c r="F50" s="6"/>
      <c r="G50" s="6">
        <v>81000</v>
      </c>
    </row>
    <row r="51" spans="1:7" ht="12.75">
      <c r="A51" s="27" t="s">
        <v>88</v>
      </c>
      <c r="B51" s="18"/>
      <c r="C51" s="7" t="s">
        <v>271</v>
      </c>
      <c r="D51" s="5">
        <f>SUM(D52)</f>
        <v>360000</v>
      </c>
      <c r="E51" s="5">
        <f>SUM(E53:E62)</f>
        <v>360000</v>
      </c>
      <c r="F51" s="5"/>
      <c r="G51" s="5">
        <f>SUM(G53:G62)</f>
        <v>360000</v>
      </c>
    </row>
    <row r="52" spans="1:7" ht="12.75">
      <c r="A52" s="27"/>
      <c r="B52" s="18" t="s">
        <v>629</v>
      </c>
      <c r="C52" s="8" t="s">
        <v>573</v>
      </c>
      <c r="D52" s="6">
        <v>360000</v>
      </c>
      <c r="E52" s="6" t="s">
        <v>245</v>
      </c>
      <c r="F52" s="6"/>
      <c r="G52" s="6" t="s">
        <v>245</v>
      </c>
    </row>
    <row r="53" spans="1:7" ht="12.75">
      <c r="A53" s="27"/>
      <c r="B53" s="18" t="s">
        <v>329</v>
      </c>
      <c r="C53" s="8" t="s">
        <v>654</v>
      </c>
      <c r="D53" s="6"/>
      <c r="E53" s="6">
        <v>2500</v>
      </c>
      <c r="F53" s="6"/>
      <c r="G53" s="6">
        <v>2500</v>
      </c>
    </row>
    <row r="54" spans="1:7" ht="12.75">
      <c r="A54" s="27"/>
      <c r="B54" s="18" t="s">
        <v>331</v>
      </c>
      <c r="C54" s="8" t="s">
        <v>348</v>
      </c>
      <c r="D54" s="6"/>
      <c r="E54" s="6">
        <v>256544</v>
      </c>
      <c r="F54" s="6"/>
      <c r="G54" s="6">
        <v>256544</v>
      </c>
    </row>
    <row r="55" spans="1:7" ht="12.75">
      <c r="A55" s="27"/>
      <c r="B55" s="18" t="s">
        <v>332</v>
      </c>
      <c r="C55" s="8" t="s">
        <v>254</v>
      </c>
      <c r="D55" s="6"/>
      <c r="E55" s="6">
        <v>20667</v>
      </c>
      <c r="F55" s="6"/>
      <c r="G55" s="6">
        <v>20667</v>
      </c>
    </row>
    <row r="56" spans="1:7" ht="12.75">
      <c r="A56" s="27"/>
      <c r="B56" s="18" t="s">
        <v>296</v>
      </c>
      <c r="C56" s="8" t="s">
        <v>249</v>
      </c>
      <c r="D56" s="6"/>
      <c r="E56" s="6">
        <v>49150</v>
      </c>
      <c r="F56" s="6"/>
      <c r="G56" s="6">
        <v>49150</v>
      </c>
    </row>
    <row r="57" spans="1:7" ht="12.75">
      <c r="A57" s="27"/>
      <c r="B57" s="18" t="s">
        <v>297</v>
      </c>
      <c r="C57" s="8" t="s">
        <v>75</v>
      </c>
      <c r="D57" s="6"/>
      <c r="E57" s="6">
        <v>6791</v>
      </c>
      <c r="F57" s="6"/>
      <c r="G57" s="6">
        <v>6791</v>
      </c>
    </row>
    <row r="58" spans="1:7" ht="12.75">
      <c r="A58" s="27"/>
      <c r="B58" s="18" t="s">
        <v>291</v>
      </c>
      <c r="C58" s="8" t="s">
        <v>302</v>
      </c>
      <c r="D58" s="6"/>
      <c r="E58" s="6">
        <v>6378</v>
      </c>
      <c r="F58" s="6"/>
      <c r="G58" s="6">
        <v>6378</v>
      </c>
    </row>
    <row r="59" spans="1:7" ht="12.75">
      <c r="A59" s="27"/>
      <c r="B59" s="18" t="s">
        <v>292</v>
      </c>
      <c r="C59" s="8" t="s">
        <v>349</v>
      </c>
      <c r="D59" s="6"/>
      <c r="E59" s="6">
        <v>7600</v>
      </c>
      <c r="F59" s="6"/>
      <c r="G59" s="6">
        <v>7600</v>
      </c>
    </row>
    <row r="60" spans="1:7" ht="12.75">
      <c r="A60" s="27"/>
      <c r="B60" s="18" t="s">
        <v>334</v>
      </c>
      <c r="C60" s="8" t="s">
        <v>263</v>
      </c>
      <c r="D60" s="6"/>
      <c r="E60" s="6">
        <v>500</v>
      </c>
      <c r="F60" s="6"/>
      <c r="G60" s="6">
        <v>500</v>
      </c>
    </row>
    <row r="61" spans="1:7" ht="12.75">
      <c r="A61" s="27"/>
      <c r="B61" s="18" t="s">
        <v>339</v>
      </c>
      <c r="C61" s="8" t="s">
        <v>23</v>
      </c>
      <c r="D61" s="6"/>
      <c r="E61" s="6">
        <v>900</v>
      </c>
      <c r="F61" s="6"/>
      <c r="G61" s="6">
        <v>900</v>
      </c>
    </row>
    <row r="62" spans="1:7" ht="12.75">
      <c r="A62" s="27"/>
      <c r="B62" s="18" t="s">
        <v>335</v>
      </c>
      <c r="C62" s="8" t="s">
        <v>277</v>
      </c>
      <c r="D62" s="6"/>
      <c r="E62" s="6">
        <v>8970</v>
      </c>
      <c r="F62" s="6"/>
      <c r="G62" s="6">
        <v>8970</v>
      </c>
    </row>
    <row r="63" spans="1:7" ht="12.75">
      <c r="A63" s="27" t="s">
        <v>89</v>
      </c>
      <c r="B63" s="18"/>
      <c r="C63" s="5" t="s">
        <v>404</v>
      </c>
      <c r="D63" s="5">
        <f>SUM(D64)</f>
        <v>30000</v>
      </c>
      <c r="E63" s="5">
        <f>SUM(E65)</f>
        <v>30000</v>
      </c>
      <c r="F63" s="5"/>
      <c r="G63" s="5">
        <f>SUM(G65)</f>
        <v>30000</v>
      </c>
    </row>
    <row r="64" spans="1:7" ht="12.75">
      <c r="A64" s="27"/>
      <c r="B64" s="18" t="s">
        <v>629</v>
      </c>
      <c r="C64" s="8" t="s">
        <v>573</v>
      </c>
      <c r="D64" s="8">
        <v>30000</v>
      </c>
      <c r="E64" s="8" t="s">
        <v>245</v>
      </c>
      <c r="F64" s="8"/>
      <c r="G64" s="8" t="s">
        <v>245</v>
      </c>
    </row>
    <row r="65" spans="1:7" ht="13.5" thickBot="1">
      <c r="A65" s="27"/>
      <c r="B65" s="18" t="s">
        <v>292</v>
      </c>
      <c r="C65" s="8" t="s">
        <v>632</v>
      </c>
      <c r="D65" s="6" t="s">
        <v>245</v>
      </c>
      <c r="E65" s="6">
        <v>30000</v>
      </c>
      <c r="F65" s="6"/>
      <c r="G65" s="6">
        <v>30000</v>
      </c>
    </row>
    <row r="66" spans="1:7" ht="15" thickBot="1" thickTop="1">
      <c r="A66" s="47" t="s">
        <v>413</v>
      </c>
      <c r="B66" s="48"/>
      <c r="C66" s="49" t="s">
        <v>168</v>
      </c>
      <c r="D66" s="49">
        <f>SUM(D67+D76+D80+D84+D87+D91)</f>
        <v>173036</v>
      </c>
      <c r="E66" s="49">
        <f>SUM(E67+E76+E80+E84+E87+E91)</f>
        <v>173036</v>
      </c>
      <c r="F66" s="49">
        <f>SUM(F67+F76+F80+F84+F87+F91)</f>
        <v>173036</v>
      </c>
      <c r="G66" s="49"/>
    </row>
    <row r="67" spans="1:7" ht="13.5" thickTop="1">
      <c r="A67" s="24" t="s">
        <v>424</v>
      </c>
      <c r="B67" s="19"/>
      <c r="C67" s="12" t="s">
        <v>383</v>
      </c>
      <c r="D67" s="33">
        <f>SUM(D68:D69)</f>
        <v>173036</v>
      </c>
      <c r="E67" s="33">
        <f>SUM(E68:E72)</f>
        <v>173036</v>
      </c>
      <c r="F67" s="33">
        <f>SUM(F68:F72)</f>
        <v>173036</v>
      </c>
      <c r="G67" s="33"/>
    </row>
    <row r="68" spans="1:7" ht="12.75">
      <c r="A68" s="27"/>
      <c r="B68" s="18" t="s">
        <v>629</v>
      </c>
      <c r="C68" s="8" t="s">
        <v>573</v>
      </c>
      <c r="D68" s="6">
        <v>164425</v>
      </c>
      <c r="E68" s="6"/>
      <c r="F68" s="6"/>
      <c r="G68" s="6"/>
    </row>
    <row r="69" spans="1:7" ht="12.75">
      <c r="A69" s="27"/>
      <c r="B69" s="18" t="s">
        <v>384</v>
      </c>
      <c r="C69" s="8" t="s">
        <v>573</v>
      </c>
      <c r="D69" s="6">
        <v>8611</v>
      </c>
      <c r="E69" s="6"/>
      <c r="F69" s="6"/>
      <c r="G69" s="6"/>
    </row>
    <row r="70" spans="1:7" ht="12.75">
      <c r="A70" s="27"/>
      <c r="B70" s="18" t="s">
        <v>313</v>
      </c>
      <c r="C70" s="8" t="s">
        <v>668</v>
      </c>
      <c r="D70" s="6"/>
      <c r="E70" s="6">
        <v>111252</v>
      </c>
      <c r="F70" s="6">
        <v>111252</v>
      </c>
      <c r="G70" s="6"/>
    </row>
    <row r="71" spans="1:7" ht="12.75">
      <c r="A71" s="27"/>
      <c r="B71" s="18" t="s">
        <v>295</v>
      </c>
      <c r="C71" s="8" t="s">
        <v>669</v>
      </c>
      <c r="D71" s="6"/>
      <c r="E71" s="6">
        <v>53173</v>
      </c>
      <c r="F71" s="6">
        <v>53173</v>
      </c>
      <c r="G71" s="6"/>
    </row>
    <row r="72" spans="1:7" ht="13.5" thickBot="1">
      <c r="A72" s="27"/>
      <c r="B72" s="18" t="s">
        <v>300</v>
      </c>
      <c r="C72" s="8" t="s">
        <v>670</v>
      </c>
      <c r="D72" s="6"/>
      <c r="E72" s="6">
        <v>8611</v>
      </c>
      <c r="F72" s="6">
        <v>8611</v>
      </c>
      <c r="G72" s="6"/>
    </row>
    <row r="73" spans="1:7" s="171" customFormat="1" ht="15" thickBot="1" thickTop="1">
      <c r="A73" s="47"/>
      <c r="B73" s="48"/>
      <c r="C73" s="49" t="s">
        <v>634</v>
      </c>
      <c r="D73" s="49">
        <f>SUM(D14+D18+D22+D66)</f>
        <v>1956300</v>
      </c>
      <c r="E73" s="49">
        <f>SUM(E14+E18+E22+D66)</f>
        <v>1956300</v>
      </c>
      <c r="F73" s="49">
        <f>SUM(F14+F18+E66)</f>
        <v>313300</v>
      </c>
      <c r="G73" s="49">
        <f>SUM(G22)</f>
        <v>1643000</v>
      </c>
    </row>
    <row r="74" spans="3:7" ht="13.5" thickTop="1">
      <c r="C74" s="56" t="s">
        <v>245</v>
      </c>
      <c r="D74" s="130"/>
      <c r="E74" s="56"/>
      <c r="F74" s="56"/>
      <c r="G74" s="56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51.00390625" style="0" customWidth="1"/>
    <col min="3" max="3" width="7.00390625" style="0" customWidth="1"/>
    <col min="4" max="4" width="11.00390625" style="0" customWidth="1"/>
  </cols>
  <sheetData>
    <row r="1" spans="1:4" ht="12.75">
      <c r="A1" s="56"/>
      <c r="B1" s="379" t="s">
        <v>676</v>
      </c>
      <c r="C1" s="56" t="s">
        <v>245</v>
      </c>
      <c r="D1" s="56"/>
    </row>
    <row r="2" spans="1:4" ht="12.75">
      <c r="A2" s="56"/>
      <c r="B2" s="379" t="s">
        <v>677</v>
      </c>
      <c r="C2" s="56" t="s">
        <v>245</v>
      </c>
      <c r="D2" s="56"/>
    </row>
    <row r="3" spans="1:4" ht="12.75">
      <c r="A3" s="56"/>
      <c r="B3" s="379" t="s">
        <v>106</v>
      </c>
      <c r="C3" s="56" t="s">
        <v>245</v>
      </c>
      <c r="D3" s="56"/>
    </row>
    <row r="4" spans="1:4" ht="12.75">
      <c r="A4" s="56"/>
      <c r="B4" s="379" t="s">
        <v>662</v>
      </c>
      <c r="C4" s="56" t="s">
        <v>245</v>
      </c>
      <c r="D4" s="56"/>
    </row>
    <row r="5" spans="1:4" ht="12.75">
      <c r="A5" s="56"/>
      <c r="B5" s="56"/>
      <c r="C5" s="56"/>
      <c r="D5" s="56"/>
    </row>
    <row r="6" spans="1:4" ht="15.75">
      <c r="A6" s="56"/>
      <c r="B6" s="162" t="s">
        <v>40</v>
      </c>
      <c r="C6" s="56"/>
      <c r="D6" s="56"/>
    </row>
    <row r="7" spans="1:4" ht="15.75">
      <c r="A7" s="56"/>
      <c r="B7" s="162" t="s">
        <v>639</v>
      </c>
      <c r="C7" s="56"/>
      <c r="D7" s="56" t="s">
        <v>245</v>
      </c>
    </row>
    <row r="8" spans="1:4" ht="15.75">
      <c r="A8" s="56"/>
      <c r="B8" s="162"/>
      <c r="C8" s="56"/>
      <c r="D8" s="56"/>
    </row>
    <row r="9" spans="1:4" ht="13.5" thickBot="1">
      <c r="A9" s="56"/>
      <c r="B9" s="56" t="s">
        <v>41</v>
      </c>
      <c r="C9" s="56"/>
      <c r="D9" s="56" t="s">
        <v>245</v>
      </c>
    </row>
    <row r="10" spans="1:4" ht="13.5" thickTop="1">
      <c r="A10" s="152" t="s">
        <v>572</v>
      </c>
      <c r="B10" s="152" t="s">
        <v>242</v>
      </c>
      <c r="C10" s="152" t="s">
        <v>245</v>
      </c>
      <c r="D10" s="152" t="s">
        <v>567</v>
      </c>
    </row>
    <row r="11" spans="1:4" ht="12.75">
      <c r="A11" s="68"/>
      <c r="B11" s="68"/>
      <c r="C11" s="70" t="s">
        <v>107</v>
      </c>
      <c r="D11" s="160" t="s">
        <v>239</v>
      </c>
    </row>
    <row r="12" spans="1:4" ht="13.5" thickBot="1">
      <c r="A12" s="71"/>
      <c r="B12" s="71"/>
      <c r="C12" s="71"/>
      <c r="D12" s="170" t="s">
        <v>638</v>
      </c>
    </row>
    <row r="13" spans="1:4" ht="14.25" thickBot="1" thickTop="1">
      <c r="A13" s="164" t="s">
        <v>568</v>
      </c>
      <c r="B13" s="164" t="s">
        <v>39</v>
      </c>
      <c r="C13" s="165"/>
      <c r="D13" s="166">
        <f>D14</f>
        <v>32438</v>
      </c>
    </row>
    <row r="14" spans="1:4" ht="12.75">
      <c r="A14" s="68"/>
      <c r="B14" s="68" t="s">
        <v>635</v>
      </c>
      <c r="C14" s="24"/>
      <c r="D14" s="50">
        <v>32438</v>
      </c>
    </row>
    <row r="15" spans="1:4" ht="12.75">
      <c r="A15" s="68"/>
      <c r="B15" s="68" t="s">
        <v>636</v>
      </c>
      <c r="C15" s="24"/>
      <c r="D15" s="50">
        <v>0</v>
      </c>
    </row>
    <row r="16" spans="1:4" ht="13.5" thickBot="1">
      <c r="A16" s="68"/>
      <c r="B16" s="68" t="s">
        <v>637</v>
      </c>
      <c r="C16" s="24"/>
      <c r="D16" s="50">
        <v>0</v>
      </c>
    </row>
    <row r="17" spans="1:4" ht="13.5" thickBot="1">
      <c r="A17" s="167" t="s">
        <v>569</v>
      </c>
      <c r="B17" s="167" t="s">
        <v>29</v>
      </c>
      <c r="C17" s="168"/>
      <c r="D17" s="169">
        <f>SUM(D18:D18)</f>
        <v>105000</v>
      </c>
    </row>
    <row r="18" spans="1:4" ht="12.75">
      <c r="A18" s="160" t="s">
        <v>245</v>
      </c>
      <c r="B18" s="68" t="s">
        <v>520</v>
      </c>
      <c r="C18" s="24" t="s">
        <v>537</v>
      </c>
      <c r="D18" s="50">
        <v>105000</v>
      </c>
    </row>
    <row r="19" spans="1:4" ht="13.5" thickBot="1">
      <c r="A19" s="68"/>
      <c r="B19" s="68"/>
      <c r="C19" s="24"/>
      <c r="D19" s="50"/>
    </row>
    <row r="20" spans="1:4" ht="13.5" thickBot="1">
      <c r="A20" s="167" t="s">
        <v>570</v>
      </c>
      <c r="B20" s="167" t="s">
        <v>30</v>
      </c>
      <c r="C20" s="168"/>
      <c r="D20" s="169">
        <f>SUM(D21+D30)</f>
        <v>137438</v>
      </c>
    </row>
    <row r="21" spans="1:4" ht="12.75">
      <c r="A21" s="160">
        <v>1</v>
      </c>
      <c r="B21" s="331" t="s">
        <v>31</v>
      </c>
      <c r="C21" s="332"/>
      <c r="D21" s="39">
        <f>SUM(D22:D26)</f>
        <v>67438</v>
      </c>
    </row>
    <row r="22" spans="1:4" ht="12.75">
      <c r="A22" s="163" t="s">
        <v>282</v>
      </c>
      <c r="B22" s="68" t="s">
        <v>32</v>
      </c>
      <c r="C22" s="24" t="s">
        <v>33</v>
      </c>
      <c r="D22" s="50">
        <v>13000</v>
      </c>
    </row>
    <row r="23" spans="1:4" ht="12.75">
      <c r="A23" s="163" t="s">
        <v>284</v>
      </c>
      <c r="B23" s="68" t="s">
        <v>302</v>
      </c>
      <c r="C23" s="24" t="s">
        <v>291</v>
      </c>
      <c r="D23" s="50">
        <v>16300</v>
      </c>
    </row>
    <row r="24" spans="1:4" ht="12.75">
      <c r="A24" s="163"/>
      <c r="B24" s="68" t="s">
        <v>530</v>
      </c>
      <c r="C24" s="24"/>
      <c r="D24" s="50"/>
    </row>
    <row r="25" spans="1:4" ht="12.75">
      <c r="A25" s="163"/>
      <c r="B25" s="68" t="s">
        <v>531</v>
      </c>
      <c r="C25" s="24"/>
      <c r="D25" s="50"/>
    </row>
    <row r="26" spans="1:4" ht="12.75">
      <c r="A26" s="163" t="s">
        <v>34</v>
      </c>
      <c r="B26" s="68" t="s">
        <v>349</v>
      </c>
      <c r="C26" s="24" t="s">
        <v>292</v>
      </c>
      <c r="D26" s="50">
        <v>38138</v>
      </c>
    </row>
    <row r="27" spans="1:4" ht="12.75">
      <c r="A27" s="163"/>
      <c r="B27" s="68" t="s">
        <v>532</v>
      </c>
      <c r="C27" s="24"/>
      <c r="D27" s="50"/>
    </row>
    <row r="28" spans="1:4" ht="12.75">
      <c r="A28" s="163"/>
      <c r="B28" s="68" t="s">
        <v>533</v>
      </c>
      <c r="C28" s="24"/>
      <c r="D28" s="50"/>
    </row>
    <row r="29" spans="1:4" ht="12.75">
      <c r="A29" s="163"/>
      <c r="B29" s="68" t="s">
        <v>534</v>
      </c>
      <c r="C29" s="24"/>
      <c r="D29" s="50"/>
    </row>
    <row r="30" spans="1:4" ht="12.75">
      <c r="A30" s="160">
        <v>2</v>
      </c>
      <c r="B30" s="331" t="s">
        <v>35</v>
      </c>
      <c r="C30" s="332"/>
      <c r="D30" s="39">
        <f>SUM(D31+D33)</f>
        <v>70000</v>
      </c>
    </row>
    <row r="31" spans="1:4" ht="12.75">
      <c r="A31" s="68" t="s">
        <v>245</v>
      </c>
      <c r="B31" s="68" t="s">
        <v>36</v>
      </c>
      <c r="C31" s="24" t="s">
        <v>37</v>
      </c>
      <c r="D31" s="50">
        <v>30000</v>
      </c>
    </row>
    <row r="32" spans="1:4" ht="12.75">
      <c r="A32" s="68"/>
      <c r="B32" s="68" t="s">
        <v>529</v>
      </c>
      <c r="C32" s="24"/>
      <c r="D32" s="50"/>
    </row>
    <row r="33" spans="1:4" ht="12.75">
      <c r="A33" s="68"/>
      <c r="B33" s="68" t="s">
        <v>536</v>
      </c>
      <c r="C33" s="24" t="s">
        <v>37</v>
      </c>
      <c r="D33" s="50">
        <v>40000</v>
      </c>
    </row>
    <row r="34" spans="1:4" ht="13.5" thickBot="1">
      <c r="A34" s="68"/>
      <c r="B34" s="68" t="s">
        <v>535</v>
      </c>
      <c r="C34" s="24"/>
      <c r="D34" s="50"/>
    </row>
    <row r="35" spans="1:4" ht="13.5" thickBot="1">
      <c r="A35" s="167" t="s">
        <v>38</v>
      </c>
      <c r="B35" s="167" t="s">
        <v>640</v>
      </c>
      <c r="C35" s="168"/>
      <c r="D35" s="169">
        <f>SUM(D13+D17-D20)</f>
        <v>0</v>
      </c>
    </row>
    <row r="36" spans="1:4" ht="13.5" hidden="1" thickBot="1">
      <c r="A36" s="71"/>
      <c r="B36" s="71"/>
      <c r="C36" s="25"/>
      <c r="D36" s="3"/>
    </row>
    <row r="37" spans="1:4" ht="12.75">
      <c r="A37" s="68"/>
      <c r="B37" s="68" t="s">
        <v>635</v>
      </c>
      <c r="C37" s="24"/>
      <c r="D37" s="50">
        <f>SUM(D13+D17-D20)</f>
        <v>0</v>
      </c>
    </row>
    <row r="38" spans="1:4" ht="12.75">
      <c r="A38" s="68"/>
      <c r="B38" s="68" t="s">
        <v>636</v>
      </c>
      <c r="C38" s="24"/>
      <c r="D38" s="50">
        <v>0</v>
      </c>
    </row>
    <row r="39" spans="1:4" ht="13.5" thickBot="1">
      <c r="A39" s="71"/>
      <c r="B39" s="71" t="s">
        <v>637</v>
      </c>
      <c r="C39" s="25"/>
      <c r="D39" s="3">
        <v>0</v>
      </c>
    </row>
    <row r="40" spans="1:4" ht="13.5" thickTop="1">
      <c r="A40" s="56"/>
      <c r="B40" s="56"/>
      <c r="C40" s="56"/>
      <c r="D40" s="56"/>
    </row>
    <row r="41" spans="1:4" ht="12.75">
      <c r="A41" s="56"/>
      <c r="B41" s="154" t="s">
        <v>245</v>
      </c>
      <c r="C41" s="56"/>
      <c r="D41" s="56" t="s">
        <v>245</v>
      </c>
    </row>
    <row r="42" spans="1:4" ht="12.75">
      <c r="A42" s="56"/>
      <c r="B42" s="56"/>
      <c r="C42" s="56"/>
      <c r="D42" s="56"/>
    </row>
    <row r="43" spans="1:4" ht="12.75">
      <c r="A43" s="56"/>
      <c r="B43" s="56"/>
      <c r="C43" s="56"/>
      <c r="D43" s="56"/>
    </row>
  </sheetData>
  <printOptions/>
  <pageMargins left="1.1811023622047245" right="0.1968503937007874" top="1.3779527559055118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</dc:creator>
  <cp:keywords/>
  <dc:description/>
  <cp:lastModifiedBy>JKunicki</cp:lastModifiedBy>
  <cp:lastPrinted>2004-03-09T09:47:56Z</cp:lastPrinted>
  <dcterms:created xsi:type="dcterms:W3CDTF">2000-10-28T18:53:25Z</dcterms:created>
  <dcterms:modified xsi:type="dcterms:W3CDTF">2004-03-12T19:01:42Z</dcterms:modified>
  <cp:category/>
  <cp:version/>
  <cp:contentType/>
  <cp:contentStatus/>
</cp:coreProperties>
</file>